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OneDrive\デスクトップ\R5小学生陸上\20231103_スポレク祭2023\"/>
    </mc:Choice>
  </mc:AlternateContent>
  <xr:revisionPtr revIDLastSave="0" documentId="13_ncr:1_{CFCC7DDD-4C0F-473B-845E-0987942EB42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K17" i="24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R56" i="25"/>
  <c r="R40" i="25"/>
  <c r="H45" i="25"/>
  <c r="K1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<sst xmlns="http://schemas.openxmlformats.org/spreadsheetml/2006/main" count="788" uniqueCount="172">
  <si>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</si>
  <si>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</si>
  <si>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</si>
  <si>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</si>
  <si>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</si>
  <si>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</si>
  <si>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</si>
  <si>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</si>
  <si>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</si>
  <si>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</si>
  <si>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</si>
  <si>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</si>
  <si>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</si>
  <si>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</si>
  <si>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</si>
  <si>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</si>
  <si>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</si>
  <si>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</si>
  <si>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</si>
  <si>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</si>
  <si>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</si>
  <si>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</si>
  <si>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</si>
  <si>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</si>
  <si>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</si>
  <si>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</si>
  <si>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</si>
  <si>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</si>
  <si>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</si>
  <si>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</si>
  <si>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</si>
  <si>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</si>
  <si>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</si>
  <si>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</si>
  <si>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</si>
  <si>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</si>
  <si>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</si>
  <si>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</si>
  <si>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</si>
  <si>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</si>
  <si>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</si>
  <si>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</si>
  <si>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</si>
  <si>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</si>
  <si>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</si>
  <si>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</si>
  <si>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</si>
  <si>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</si>
  <si>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</si>
  <si>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</si>
  <si>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</si>
  <si>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</si>
  <si>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</si>
  <si>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</si>
  <si>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</si>
  <si>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</si>
  <si>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</si>
  <si>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</si>
  <si>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</si>
  <si>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</si>
  <si>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</si>
  <si>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</si>
  <si>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</si>
  <si>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</si>
  <si>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</si>
  <si>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</si>
  <si>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</si>
  <si>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</si>
  <si>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</si>
  <si>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</si>
  <si>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</si>
  <si>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</si>
  <si>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</si>
  <si>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</si>
  <si>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</si>
  <si>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</si>
  <si>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</si>
  <si>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</si>
  <si>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</si>
  <si>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</si>
  <si>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</si>
  <si>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</si>
  <si>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</si>
  <si>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</si>
  <si>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</si>
  <si>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</si>
  <si>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</si>
  <si>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</si>
  <si>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</si>
  <si>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</si>
  <si>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</si>
  <si>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</si>
  <si>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</si>
  <si>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</si>
  <si>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</si>
  <si>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</si>
  <si>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</si>
  <si>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</si>
  <si>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</si>
  <si>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</si>
  <si>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</si>
  <si>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</si>
  <si>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</si>
  <si>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</si>
  <si>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</si>
  <si>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</si>
  <si>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</si>
  <si>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</si>
  <si>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</si>
  <si>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</si>
  <si>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</si>
  <si>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</si>
  <si>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</si>
  <si>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</si>
  <si>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</si>
  <si>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</si>
  <si>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</si>
  <si>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</si>
  <si>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</si>
  <si>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</si>
  <si>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</si>
  <si>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</si>
  <si>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</si>
  <si>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</si>
  <si>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</si>
  <si>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</si>
  <si>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</si>
  <si>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</si>
  <si>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</si>
  <si>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</si>
  <si>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</si>
  <si>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</si>
  <si>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</si>
  <si>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</si>
  <si>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</si>
  <si>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</si>
  <si>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</si>
  <si>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</si>
  <si>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</si>
  <si>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</si>
  <si>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</si>
  <si>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</si>
  <si>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</si>
  <si>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</si>
  <si>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</si>
  <si>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</si>
  <si>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</si>
  <si>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</si>
  <si>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</si>
  <si>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</si>
  <si>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</si>
  <si>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</si>
  <si>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</si>
  <si>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</si>
  <si>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</si>
  <si>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</si>
  <si>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</si>
  <si>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</si>
  <si>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</si>
  <si>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</si>
  <si>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</si>
  <si>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</si>
  <si>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</si>
  <si>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</si>
  <si>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</si>
  <si>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</si>
  <si>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</si>
  <si>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</si>
  <si>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</si>
  <si>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</si>
  <si>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2023/  /  </t>
    <phoneticPr fontId="4"/>
  </si>
  <si>
    <t>愛媛スポレク祭’23陸上競技（小学生の部）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</si>
</sst>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22" customWidth="1"/>
    <col min="2" max="2" width="14.453125" style="22" customWidth="1"/>
    <col min="3" max="3" width="15.81640625" style="22" customWidth="1"/>
    <col min="4" max="5" width="12.81640625" style="22" customWidth="1"/>
    <col min="6" max="7" width="12.81640625" style="21" customWidth="1"/>
    <col min="8" max="8" width="9.26953125" style="21" customWidth="1"/>
    <col min="9" max="9" width="14.26953125" style="21" customWidth="1"/>
    <col min="10" max="10" width="11.453125" style="21" customWidth="1"/>
    <col min="11" max="12" width="14.26953125" style="21" customWidth="1"/>
    <col min="13" max="13" width="11.453125" style="21" customWidth="1"/>
    <col min="14" max="14" width="14.26953125" style="21" customWidth="1"/>
    <col min="15" max="15" width="9.26953125" style="21" customWidth="1"/>
    <col min="16" max="16" width="9.1796875" style="21" customWidth="1"/>
    <col min="17" max="17" width="10.26953125" style="21" customWidth="1"/>
    <col min="18" max="18" width="11.54296875" style="21" hidden="1" customWidth="1"/>
    <col min="19" max="16384" width="9.1796875" style="21"/>
  </cols>
  <sheetData>
    <row r="1" spans="1:22" ht="30" hidden="1" customHeight="1" x14ac:dyDescent="0.2">
      <c r="A1" s="299" t="s">
        <v>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0"/>
    </row>
    <row r="2" spans="1:22" ht="5.5" customHeight="1" x14ac:dyDescent="0.2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2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300" t="s">
        <v>170</v>
      </c>
      <c r="N3" s="301"/>
      <c r="O3" s="301"/>
      <c r="P3" s="301"/>
    </row>
    <row r="4" spans="1:22" ht="25.5" customHeight="1" x14ac:dyDescent="0.2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2">
      <c r="A5" s="87"/>
      <c r="B5" s="91" t="s">
        <v>21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2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2">
      <c r="A7" s="87"/>
      <c r="B7" s="92" t="s">
        <v>8</v>
      </c>
      <c r="C7" s="92"/>
      <c r="D7" s="93" t="s">
        <v>28</v>
      </c>
      <c r="E7" s="272" t="str">
        <f>マスターデータ!$F$2</f>
        <v>愛媛スポレク祭’23陸上競技（小学生の部）</v>
      </c>
      <c r="F7" s="272"/>
      <c r="G7" s="272"/>
      <c r="H7" s="272"/>
      <c r="I7" s="272"/>
      <c r="J7" s="272"/>
      <c r="K7" s="272"/>
      <c r="L7" s="272"/>
      <c r="M7" s="272"/>
      <c r="N7" s="94"/>
      <c r="O7" s="92"/>
      <c r="P7" s="88"/>
    </row>
    <row r="8" spans="1:22" ht="5.5" customHeight="1" thickBot="1" x14ac:dyDescent="0.25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5">
      <c r="A9" s="87"/>
      <c r="B9" s="95"/>
      <c r="C9" s="262" t="s">
        <v>138</v>
      </c>
      <c r="D9" s="287"/>
      <c r="E9" s="297"/>
      <c r="F9" s="298"/>
      <c r="G9" s="265" t="s">
        <v>164</v>
      </c>
      <c r="H9" s="288"/>
      <c r="I9" s="289"/>
      <c r="J9" s="268" t="s">
        <v>166</v>
      </c>
      <c r="K9" s="304" t="s">
        <v>9</v>
      </c>
      <c r="L9" s="302"/>
      <c r="M9" s="303"/>
      <c r="N9" s="304" t="s">
        <v>64</v>
      </c>
      <c r="O9" s="178"/>
      <c r="P9" s="88"/>
      <c r="R9" s="22" t="s">
        <v>165</v>
      </c>
    </row>
    <row r="10" spans="1:22" ht="43.5" customHeight="1" thickBot="1" x14ac:dyDescent="0.25">
      <c r="A10" s="87"/>
      <c r="B10" s="97" t="s">
        <v>10</v>
      </c>
      <c r="C10" s="263" t="s">
        <v>162</v>
      </c>
      <c r="D10" s="288"/>
      <c r="E10" s="289"/>
      <c r="F10" s="290"/>
      <c r="G10" s="264" t="s">
        <v>163</v>
      </c>
      <c r="H10" s="288"/>
      <c r="I10" s="289"/>
      <c r="J10" s="267" t="str">
        <f>IF($R$10=0,"",IF($R$10&lt;=14,"〇","×"))</f>
        <v/>
      </c>
      <c r="K10" s="305"/>
      <c r="L10" s="281"/>
      <c r="M10" s="282"/>
      <c r="N10" s="305"/>
      <c r="O10" s="178"/>
      <c r="P10" s="88"/>
      <c r="R10" s="266">
        <f>LENB(H10)</f>
        <v>0</v>
      </c>
    </row>
    <row r="11" spans="1:22" ht="24.75" customHeight="1" x14ac:dyDescent="0.2">
      <c r="A11" s="87"/>
      <c r="B11" s="96" t="s">
        <v>11</v>
      </c>
      <c r="C11" s="99" t="s">
        <v>17</v>
      </c>
      <c r="D11" s="284"/>
      <c r="E11" s="285"/>
      <c r="F11" s="286"/>
      <c r="G11" s="286"/>
      <c r="H11" s="286"/>
      <c r="I11" s="286"/>
      <c r="J11" s="286"/>
      <c r="K11" s="99" t="s">
        <v>16</v>
      </c>
      <c r="L11" s="287"/>
      <c r="M11" s="284"/>
      <c r="N11" s="285"/>
      <c r="O11" s="179"/>
      <c r="P11" s="88"/>
      <c r="Q11" s="23"/>
    </row>
    <row r="12" spans="1:22" ht="26.25" customHeight="1" x14ac:dyDescent="0.2">
      <c r="A12" s="87"/>
      <c r="B12" s="59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42"/>
      <c r="P12" s="88"/>
      <c r="Q12" s="24"/>
    </row>
    <row r="13" spans="1:22" ht="34" customHeight="1" x14ac:dyDescent="0.2">
      <c r="A13" s="87"/>
      <c r="B13" s="100" t="s">
        <v>15</v>
      </c>
      <c r="C13" s="291"/>
      <c r="D13" s="292"/>
      <c r="E13" s="292"/>
      <c r="F13" s="292"/>
      <c r="G13" s="292"/>
      <c r="H13" s="292"/>
      <c r="I13" s="292"/>
      <c r="J13" s="101" t="s">
        <v>6</v>
      </c>
      <c r="K13" s="97" t="s">
        <v>13</v>
      </c>
      <c r="L13" s="288"/>
      <c r="M13" s="289"/>
      <c r="N13" s="290"/>
      <c r="O13" s="42"/>
      <c r="P13" s="88"/>
    </row>
    <row r="14" spans="1:22" ht="7.5" customHeight="1" x14ac:dyDescent="0.2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5">
      <c r="A15" s="92"/>
      <c r="B15" s="92"/>
      <c r="C15" s="92"/>
      <c r="D15" s="91"/>
      <c r="E15" s="91"/>
      <c r="F15" s="278" t="s">
        <v>14</v>
      </c>
      <c r="G15" s="202"/>
      <c r="H15" s="273" t="s">
        <v>67</v>
      </c>
      <c r="I15" s="274"/>
      <c r="J15" s="275"/>
      <c r="K15" s="276"/>
      <c r="L15" s="91"/>
      <c r="M15" s="91"/>
      <c r="N15" s="104"/>
      <c r="O15" s="104"/>
      <c r="P15" s="91"/>
    </row>
    <row r="16" spans="1:22" s="23" customFormat="1" ht="30" customHeight="1" thickBot="1" x14ac:dyDescent="0.25">
      <c r="A16" s="92"/>
      <c r="B16" s="92"/>
      <c r="C16" s="92"/>
      <c r="D16" s="91"/>
      <c r="E16" s="91"/>
      <c r="F16" s="279"/>
      <c r="G16" s="105" t="s">
        <v>68</v>
      </c>
      <c r="H16" s="215" t="s">
        <v>77</v>
      </c>
      <c r="I16" s="257">
        <f>COUNTA($D$25:$D$84)</f>
        <v>0</v>
      </c>
      <c r="J16" s="219" t="s">
        <v>78</v>
      </c>
      <c r="K16" s="224" t="str">
        <f>($I$16*500)&amp;"円"</f>
        <v>0円</v>
      </c>
      <c r="L16" s="91"/>
      <c r="M16" s="91"/>
      <c r="N16" s="104"/>
      <c r="O16" s="104"/>
      <c r="P16" s="91"/>
      <c r="S16" s="277" t="s">
        <v>29</v>
      </c>
      <c r="T16" s="277"/>
      <c r="U16" s="277"/>
      <c r="V16" s="277"/>
    </row>
    <row r="17" spans="1:22" s="23" customFormat="1" ht="30" customHeight="1" thickBot="1" x14ac:dyDescent="0.25">
      <c r="A17" s="92"/>
      <c r="B17" s="92"/>
      <c r="C17" s="92"/>
      <c r="D17" s="91"/>
      <c r="E17" s="91"/>
      <c r="F17" s="279"/>
      <c r="G17" s="105" t="s">
        <v>71</v>
      </c>
      <c r="H17" s="216" t="s">
        <v>72</v>
      </c>
      <c r="I17" s="258">
        <f>COUNTA(リレー一覧!$C$4:$C$10)+COUNTA(リレー一覧!$C$12:$C$18)</f>
        <v>0</v>
      </c>
      <c r="J17" s="227" t="s">
        <v>79</v>
      </c>
      <c r="K17" s="226" t="str">
        <f>($I$17*1000)&amp;"円"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 x14ac:dyDescent="0.25">
      <c r="A18" s="92"/>
      <c r="B18" s="92"/>
      <c r="C18" s="92"/>
      <c r="D18" s="91"/>
      <c r="E18" s="91"/>
      <c r="F18" s="279"/>
      <c r="G18" s="105" t="s">
        <v>73</v>
      </c>
      <c r="H18" s="217" t="s">
        <v>75</v>
      </c>
      <c r="I18" s="260"/>
      <c r="J18" s="220" t="s">
        <v>76</v>
      </c>
      <c r="K18" s="225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 x14ac:dyDescent="0.2">
      <c r="A19" s="92"/>
      <c r="B19" s="92"/>
      <c r="C19" s="92"/>
      <c r="D19" s="91"/>
      <c r="E19" s="91"/>
      <c r="F19" s="280"/>
      <c r="G19" s="105" t="s">
        <v>69</v>
      </c>
      <c r="H19" s="293" t="str">
        <f>(500*$I$16)+(1000*$I$17)+(300*$I$18)&amp;"円"</f>
        <v>0円</v>
      </c>
      <c r="I19" s="294"/>
      <c r="J19" s="295"/>
      <c r="K19" s="296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 x14ac:dyDescent="0.2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71" t="s">
        <v>28</v>
      </c>
      <c r="T20" s="271"/>
      <c r="U20" s="271"/>
      <c r="V20" s="27" t="s">
        <v>29</v>
      </c>
    </row>
    <row r="21" spans="1:22" s="28" customFormat="1" ht="11.25" customHeight="1" x14ac:dyDescent="0.2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 x14ac:dyDescent="0.25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22</v>
      </c>
      <c r="J22" s="109" t="s">
        <v>4</v>
      </c>
      <c r="K22" s="109" t="s">
        <v>45</v>
      </c>
      <c r="L22" s="113" t="s">
        <v>22</v>
      </c>
      <c r="M22" s="109" t="s">
        <v>4</v>
      </c>
      <c r="N22" s="109" t="s">
        <v>45</v>
      </c>
      <c r="O22" s="109"/>
      <c r="P22" s="109"/>
    </row>
    <row r="23" spans="1:22" s="30" customFormat="1" ht="32.25" customHeight="1" thickBot="1" x14ac:dyDescent="0.25">
      <c r="A23" s="114"/>
      <c r="B23" s="115" t="s">
        <v>18</v>
      </c>
      <c r="C23" s="116" t="s">
        <v>33</v>
      </c>
      <c r="D23" s="117" t="s">
        <v>34</v>
      </c>
      <c r="E23" s="118" t="s">
        <v>35</v>
      </c>
      <c r="F23" s="117" t="s">
        <v>38</v>
      </c>
      <c r="G23" s="118" t="s">
        <v>39</v>
      </c>
      <c r="H23" s="119" t="s">
        <v>0</v>
      </c>
      <c r="I23" s="120" t="s">
        <v>1</v>
      </c>
      <c r="J23" s="121" t="s">
        <v>12</v>
      </c>
      <c r="K23" s="45" t="s">
        <v>43</v>
      </c>
      <c r="L23" s="120" t="s">
        <v>2</v>
      </c>
      <c r="M23" s="116" t="s">
        <v>32</v>
      </c>
      <c r="N23" s="46" t="s">
        <v>43</v>
      </c>
      <c r="O23" s="269" t="s">
        <v>31</v>
      </c>
      <c r="P23" s="270"/>
      <c r="S23" s="30" t="s">
        <v>29</v>
      </c>
    </row>
    <row r="24" spans="1:22" s="30" customFormat="1" ht="32.25" customHeight="1" x14ac:dyDescent="0.2">
      <c r="A24" s="122" t="s">
        <v>3</v>
      </c>
      <c r="B24" s="58" t="s">
        <v>45</v>
      </c>
      <c r="C24" s="123" t="s">
        <v>44</v>
      </c>
      <c r="D24" s="124" t="s">
        <v>36</v>
      </c>
      <c r="E24" s="125" t="s">
        <v>37</v>
      </c>
      <c r="F24" s="124" t="s">
        <v>40</v>
      </c>
      <c r="G24" s="125" t="s">
        <v>41</v>
      </c>
      <c r="H24" s="126">
        <v>4</v>
      </c>
      <c r="I24" s="127" t="s">
        <v>23</v>
      </c>
      <c r="J24" s="128" t="s">
        <v>26</v>
      </c>
      <c r="K24" s="47" t="s">
        <v>45</v>
      </c>
      <c r="L24" s="242" t="s">
        <v>25</v>
      </c>
      <c r="M24" s="243" t="s">
        <v>155</v>
      </c>
      <c r="N24" s="244" t="s">
        <v>45</v>
      </c>
      <c r="O24" s="208" t="s">
        <v>103</v>
      </c>
      <c r="P24" s="180" t="s">
        <v>62</v>
      </c>
      <c r="S24" s="30" t="s">
        <v>29</v>
      </c>
    </row>
    <row r="25" spans="1:22" ht="32.25" customHeight="1" x14ac:dyDescent="0.2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VLOOKUP($I25,マスターデータ!$B$2:$C$22,2,FALSE)</f>
        <v>#N/A</v>
      </c>
      <c r="L25" s="245"/>
      <c r="M25" s="246"/>
      <c r="N25" s="51" t="e">
        <f>VLOOKUP($L25,マスターデータ!$B$2:$C$22,2,FALSE)</f>
        <v>#N/A</v>
      </c>
      <c r="O25" s="209"/>
      <c r="P25" s="181"/>
      <c r="R25" s="196" t="str">
        <f>$D25&amp;"　　"&amp;$E25</f>
        <v>　　</v>
      </c>
      <c r="S25" s="30" t="s">
        <v>29</v>
      </c>
    </row>
    <row r="26" spans="1:22" ht="32.25" customHeight="1" x14ac:dyDescent="0.2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VLOOKUP($I26,マスターデータ!$B$2:$C$22,2,FALSE)</f>
        <v>#N/A</v>
      </c>
      <c r="L26" s="245"/>
      <c r="M26" s="247"/>
      <c r="N26" s="51" t="e">
        <f>VLOOKUP($L26,マスターデータ!$B$2:$C$22,2,FALSE)</f>
        <v>#N/A</v>
      </c>
      <c r="O26" s="209"/>
      <c r="P26" s="181"/>
      <c r="R26" s="196" t="str">
        <f t="shared" ref="R26:R84" si="1">$D26&amp;"　　"&amp;$E26</f>
        <v>　　</v>
      </c>
      <c r="S26" s="30" t="s">
        <v>29</v>
      </c>
    </row>
    <row r="27" spans="1:22" ht="32.25" customHeight="1" x14ac:dyDescent="0.2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VLOOKUP($I27,マスターデータ!$B$2:$C$22,2,FALSE)</f>
        <v>#N/A</v>
      </c>
      <c r="L27" s="245"/>
      <c r="M27" s="247"/>
      <c r="N27" s="51" t="e">
        <f>VLOOKUP($L27,マスターデータ!$B$2:$C$22,2,FALSE)</f>
        <v>#N/A</v>
      </c>
      <c r="O27" s="209"/>
      <c r="P27" s="181"/>
      <c r="R27" s="196" t="str">
        <f t="shared" si="1"/>
        <v>　　</v>
      </c>
      <c r="S27" s="30" t="s">
        <v>29</v>
      </c>
    </row>
    <row r="28" spans="1:22" ht="32.25" customHeight="1" x14ac:dyDescent="0.2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VLOOKUP($I28,マスターデータ!$B$2:$C$22,2,FALSE)</f>
        <v>#N/A</v>
      </c>
      <c r="L28" s="245"/>
      <c r="M28" s="247"/>
      <c r="N28" s="51" t="e">
        <f>VLOOKUP($L28,マスターデータ!$B$2:$C$22,2,FALSE)</f>
        <v>#N/A</v>
      </c>
      <c r="O28" s="209"/>
      <c r="P28" s="181"/>
      <c r="R28" s="196" t="str">
        <f t="shared" si="1"/>
        <v>　　</v>
      </c>
      <c r="S28" s="30" t="s">
        <v>29</v>
      </c>
    </row>
    <row r="29" spans="1:22" ht="32.25" customHeight="1" x14ac:dyDescent="0.2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VLOOKUP($I29,マスターデータ!$B$2:$C$22,2,FALSE)</f>
        <v>#N/A</v>
      </c>
      <c r="L29" s="245"/>
      <c r="M29" s="247"/>
      <c r="N29" s="51" t="e">
        <f>VLOOKUP($L29,マスターデータ!$B$2:$C$22,2,FALSE)</f>
        <v>#N/A</v>
      </c>
      <c r="O29" s="209"/>
      <c r="P29" s="181"/>
      <c r="R29" s="196" t="str">
        <f t="shared" si="1"/>
        <v>　　</v>
      </c>
      <c r="S29" s="30" t="s">
        <v>29</v>
      </c>
    </row>
    <row r="30" spans="1:22" ht="32.25" customHeight="1" x14ac:dyDescent="0.2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VLOOKUP($I30,マスターデータ!$B$2:$C$22,2,FALSE)</f>
        <v>#N/A</v>
      </c>
      <c r="L30" s="245"/>
      <c r="M30" s="247"/>
      <c r="N30" s="51" t="e">
        <f>VLOOKUP($L30,マスターデータ!$B$2:$C$22,2,FALSE)</f>
        <v>#N/A</v>
      </c>
      <c r="O30" s="209"/>
      <c r="P30" s="181"/>
      <c r="R30" s="196" t="str">
        <f t="shared" si="1"/>
        <v>　　</v>
      </c>
      <c r="S30" s="21" t="s">
        <v>29</v>
      </c>
    </row>
    <row r="31" spans="1:22" ht="32.25" customHeight="1" x14ac:dyDescent="0.2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VLOOKUP($I31,マスターデータ!$B$2:$C$22,2,FALSE)</f>
        <v>#N/A</v>
      </c>
      <c r="L31" s="245" t="s">
        <v>27</v>
      </c>
      <c r="M31" s="247"/>
      <c r="N31" s="51" t="e">
        <f>VLOOKUP($L31,マスターデータ!$B$2:$C$22,2,FALSE)</f>
        <v>#N/A</v>
      </c>
      <c r="O31" s="209"/>
      <c r="P31" s="181"/>
      <c r="R31" s="196" t="str">
        <f t="shared" si="1"/>
        <v>　　</v>
      </c>
    </row>
    <row r="32" spans="1:22" ht="32.25" customHeight="1" x14ac:dyDescent="0.2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VLOOKUP($I32,マスターデータ!$B$2:$C$22,2,FALSE)</f>
        <v>#N/A</v>
      </c>
      <c r="L32" s="245" t="s">
        <v>27</v>
      </c>
      <c r="M32" s="247"/>
      <c r="N32" s="51" t="e">
        <f>VLOOKUP($L32,マスターデータ!$B$2:$C$22,2,FALSE)</f>
        <v>#N/A</v>
      </c>
      <c r="O32" s="209"/>
      <c r="P32" s="181"/>
      <c r="R32" s="196" t="str">
        <f t="shared" si="1"/>
        <v>　　</v>
      </c>
    </row>
    <row r="33" spans="1:18" ht="32.25" customHeight="1" x14ac:dyDescent="0.2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VLOOKUP($I33,マスターデータ!$B$2:$C$22,2,FALSE)</f>
        <v>#N/A</v>
      </c>
      <c r="L33" s="245" t="s">
        <v>27</v>
      </c>
      <c r="M33" s="247"/>
      <c r="N33" s="51" t="e">
        <f>VLOOKUP($L33,マスターデータ!$B$2:$C$22,2,FALSE)</f>
        <v>#N/A</v>
      </c>
      <c r="O33" s="204"/>
      <c r="P33" s="181"/>
      <c r="R33" s="196" t="str">
        <f t="shared" si="1"/>
        <v>　　</v>
      </c>
    </row>
    <row r="34" spans="1:18" ht="32.25" customHeight="1" x14ac:dyDescent="0.2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VLOOKUP($I34,マスターデータ!$B$2:$C$22,2,FALSE)</f>
        <v>#N/A</v>
      </c>
      <c r="L34" s="245" t="s">
        <v>27</v>
      </c>
      <c r="M34" s="247"/>
      <c r="N34" s="51" t="e">
        <f>VLOOKUP($L34,マスターデータ!$B$2:$C$22,2,FALSE)</f>
        <v>#N/A</v>
      </c>
      <c r="O34" s="204"/>
      <c r="P34" s="181"/>
      <c r="R34" s="196" t="str">
        <f t="shared" si="1"/>
        <v>　　</v>
      </c>
    </row>
    <row r="35" spans="1:18" ht="32.25" customHeight="1" x14ac:dyDescent="0.2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VLOOKUP($I35,マスターデータ!$B$2:$C$22,2,FALSE)</f>
        <v>#N/A</v>
      </c>
      <c r="L35" s="245" t="s">
        <v>27</v>
      </c>
      <c r="M35" s="247"/>
      <c r="N35" s="51" t="e">
        <f>VLOOKUP($L35,マスターデータ!$B$2:$C$22,2,FALSE)</f>
        <v>#N/A</v>
      </c>
      <c r="O35" s="204"/>
      <c r="P35" s="181"/>
      <c r="R35" s="196" t="str">
        <f t="shared" si="1"/>
        <v>　　</v>
      </c>
    </row>
    <row r="36" spans="1:18" ht="32.25" customHeight="1" x14ac:dyDescent="0.2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VLOOKUP($I36,マスターデータ!$B$2:$C$22,2,FALSE)</f>
        <v>#N/A</v>
      </c>
      <c r="L36" s="245" t="s">
        <v>27</v>
      </c>
      <c r="M36" s="247"/>
      <c r="N36" s="51" t="e">
        <f>VLOOKUP($L36,マスターデータ!$B$2:$C$22,2,FALSE)</f>
        <v>#N/A</v>
      </c>
      <c r="O36" s="204"/>
      <c r="P36" s="181"/>
      <c r="R36" s="196" t="str">
        <f t="shared" si="1"/>
        <v>　　</v>
      </c>
    </row>
    <row r="37" spans="1:18" ht="32.25" customHeight="1" x14ac:dyDescent="0.2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VLOOKUP($I37,マスターデータ!$B$2:$C$22,2,FALSE)</f>
        <v>#N/A</v>
      </c>
      <c r="L37" s="245" t="s">
        <v>27</v>
      </c>
      <c r="M37" s="247"/>
      <c r="N37" s="51" t="e">
        <f>VLOOKUP($L37,マスターデータ!$B$2:$C$22,2,FALSE)</f>
        <v>#N/A</v>
      </c>
      <c r="O37" s="204"/>
      <c r="P37" s="181"/>
      <c r="R37" s="196" t="str">
        <f t="shared" si="1"/>
        <v>　　</v>
      </c>
    </row>
    <row r="38" spans="1:18" ht="32.25" customHeight="1" x14ac:dyDescent="0.2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27</v>
      </c>
      <c r="J38" s="53"/>
      <c r="K38" s="51" t="e">
        <f>VLOOKUP($I38,マスターデータ!$B$2:$C$22,2,FALSE)</f>
        <v>#N/A</v>
      </c>
      <c r="L38" s="245" t="s">
        <v>27</v>
      </c>
      <c r="M38" s="247"/>
      <c r="N38" s="51" t="e">
        <f>VLOOKUP($L38,マスターデータ!$B$2:$C$22,2,FALSE)</f>
        <v>#N/A</v>
      </c>
      <c r="O38" s="204"/>
      <c r="P38" s="181"/>
      <c r="R38" s="196" t="str">
        <f t="shared" si="1"/>
        <v>　　</v>
      </c>
    </row>
    <row r="39" spans="1:18" ht="32.25" customHeight="1" x14ac:dyDescent="0.2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27</v>
      </c>
      <c r="J39" s="53"/>
      <c r="K39" s="51" t="e">
        <f>VLOOKUP($I39,マスターデータ!$B$2:$C$22,2,FALSE)</f>
        <v>#N/A</v>
      </c>
      <c r="L39" s="245" t="s">
        <v>27</v>
      </c>
      <c r="M39" s="247"/>
      <c r="N39" s="51" t="e">
        <f>VLOOKUP($L39,マスターデータ!$B$2:$C$22,2,FALSE)</f>
        <v>#N/A</v>
      </c>
      <c r="O39" s="204"/>
      <c r="P39" s="181"/>
      <c r="R39" s="196" t="str">
        <f t="shared" si="1"/>
        <v>　　</v>
      </c>
    </row>
    <row r="40" spans="1:18" ht="32.25" customHeight="1" x14ac:dyDescent="0.2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27</v>
      </c>
      <c r="J40" s="53"/>
      <c r="K40" s="51" t="e">
        <f>VLOOKUP($I40,マスターデータ!$B$2:$C$22,2,FALSE)</f>
        <v>#N/A</v>
      </c>
      <c r="L40" s="245" t="s">
        <v>27</v>
      </c>
      <c r="M40" s="247"/>
      <c r="N40" s="51" t="e">
        <f>VLOOKUP($L40,マスターデータ!$B$2:$C$22,2,FALSE)</f>
        <v>#N/A</v>
      </c>
      <c r="O40" s="204"/>
      <c r="P40" s="181"/>
      <c r="R40" s="196" t="str">
        <f t="shared" si="1"/>
        <v>　　</v>
      </c>
    </row>
    <row r="41" spans="1:18" ht="32.25" customHeight="1" x14ac:dyDescent="0.2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27</v>
      </c>
      <c r="J41" s="53"/>
      <c r="K41" s="51" t="e">
        <f>VLOOKUP($I41,マスターデータ!$B$2:$C$22,2,FALSE)</f>
        <v>#N/A</v>
      </c>
      <c r="L41" s="245" t="s">
        <v>27</v>
      </c>
      <c r="M41" s="247"/>
      <c r="N41" s="51" t="e">
        <f>VLOOKUP($L41,マスターデータ!$B$2:$C$22,2,FALSE)</f>
        <v>#N/A</v>
      </c>
      <c r="O41" s="204"/>
      <c r="P41" s="181"/>
      <c r="R41" s="196" t="str">
        <f t="shared" si="1"/>
        <v>　　</v>
      </c>
    </row>
    <row r="42" spans="1:18" ht="32.25" customHeight="1" x14ac:dyDescent="0.2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27</v>
      </c>
      <c r="J42" s="53"/>
      <c r="K42" s="51" t="e">
        <f>VLOOKUP($I42,マスターデータ!$B$2:$C$22,2,FALSE)</f>
        <v>#N/A</v>
      </c>
      <c r="L42" s="245" t="s">
        <v>27</v>
      </c>
      <c r="M42" s="247"/>
      <c r="N42" s="51" t="e">
        <f>VLOOKUP($L42,マスターデータ!$B$2:$C$22,2,FALSE)</f>
        <v>#N/A</v>
      </c>
      <c r="O42" s="204"/>
      <c r="P42" s="181"/>
      <c r="R42" s="196" t="str">
        <f t="shared" si="1"/>
        <v>　　</v>
      </c>
    </row>
    <row r="43" spans="1:18" ht="32.25" customHeight="1" x14ac:dyDescent="0.2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27</v>
      </c>
      <c r="J43" s="53"/>
      <c r="K43" s="51" t="e">
        <f>VLOOKUP($I43,マスターデータ!$B$2:$C$22,2,FALSE)</f>
        <v>#N/A</v>
      </c>
      <c r="L43" s="245" t="s">
        <v>27</v>
      </c>
      <c r="M43" s="247"/>
      <c r="N43" s="51" t="e">
        <f>VLOOKUP($L43,マスターデータ!$B$2:$C$22,2,FALSE)</f>
        <v>#N/A</v>
      </c>
      <c r="O43" s="204"/>
      <c r="P43" s="181"/>
      <c r="R43" s="196" t="str">
        <f t="shared" si="1"/>
        <v>　　</v>
      </c>
    </row>
    <row r="44" spans="1:18" ht="32.25" customHeight="1" x14ac:dyDescent="0.2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27</v>
      </c>
      <c r="J44" s="53"/>
      <c r="K44" s="51" t="e">
        <f>VLOOKUP($I44,マスターデータ!$B$2:$C$22,2,FALSE)</f>
        <v>#N/A</v>
      </c>
      <c r="L44" s="245" t="s">
        <v>27</v>
      </c>
      <c r="M44" s="247"/>
      <c r="N44" s="51" t="e">
        <f>VLOOKUP($L44,マスターデータ!$B$2:$C$22,2,FALSE)</f>
        <v>#N/A</v>
      </c>
      <c r="O44" s="204"/>
      <c r="P44" s="181"/>
      <c r="R44" s="196" t="str">
        <f t="shared" si="1"/>
        <v>　　</v>
      </c>
    </row>
    <row r="45" spans="1:18" ht="32.25" customHeight="1" x14ac:dyDescent="0.2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27</v>
      </c>
      <c r="J45" s="53"/>
      <c r="K45" s="51" t="e">
        <f>VLOOKUP($I45,マスターデータ!$B$2:$C$22,2,FALSE)</f>
        <v>#N/A</v>
      </c>
      <c r="L45" s="245" t="s">
        <v>27</v>
      </c>
      <c r="M45" s="247"/>
      <c r="N45" s="51" t="e">
        <f>VLOOKUP($L45,マスターデータ!$B$2:$C$22,2,FALSE)</f>
        <v>#N/A</v>
      </c>
      <c r="O45" s="204"/>
      <c r="P45" s="181"/>
      <c r="R45" s="196" t="str">
        <f t="shared" si="1"/>
        <v>　　</v>
      </c>
    </row>
    <row r="46" spans="1:18" ht="32.25" customHeight="1" x14ac:dyDescent="0.2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27</v>
      </c>
      <c r="J46" s="53"/>
      <c r="K46" s="51" t="e">
        <f>VLOOKUP($I46,マスターデータ!$B$2:$C$22,2,FALSE)</f>
        <v>#N/A</v>
      </c>
      <c r="L46" s="245" t="s">
        <v>27</v>
      </c>
      <c r="M46" s="247"/>
      <c r="N46" s="51" t="e">
        <f>VLOOKUP($L46,マスターデータ!$B$2:$C$22,2,FALSE)</f>
        <v>#N/A</v>
      </c>
      <c r="O46" s="204"/>
      <c r="P46" s="181"/>
      <c r="R46" s="196" t="str">
        <f t="shared" si="1"/>
        <v>　　</v>
      </c>
    </row>
    <row r="47" spans="1:18" ht="32.25" customHeight="1" x14ac:dyDescent="0.2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27</v>
      </c>
      <c r="J47" s="53"/>
      <c r="K47" s="51" t="e">
        <f>VLOOKUP($I47,マスターデータ!$B$2:$C$22,2,FALSE)</f>
        <v>#N/A</v>
      </c>
      <c r="L47" s="245" t="s">
        <v>27</v>
      </c>
      <c r="M47" s="247"/>
      <c r="N47" s="51" t="e">
        <f>VLOOKUP($L47,マスターデータ!$B$2:$C$22,2,FALSE)</f>
        <v>#N/A</v>
      </c>
      <c r="O47" s="204"/>
      <c r="P47" s="181"/>
      <c r="R47" s="196" t="str">
        <f t="shared" si="1"/>
        <v>　　</v>
      </c>
    </row>
    <row r="48" spans="1:18" ht="32.25" customHeight="1" x14ac:dyDescent="0.2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27</v>
      </c>
      <c r="J48" s="53"/>
      <c r="K48" s="51" t="e">
        <f>VLOOKUP($I48,マスターデータ!$B$2:$C$22,2,FALSE)</f>
        <v>#N/A</v>
      </c>
      <c r="L48" s="245" t="s">
        <v>27</v>
      </c>
      <c r="M48" s="247"/>
      <c r="N48" s="51" t="e">
        <f>VLOOKUP($L48,マスターデータ!$B$2:$C$22,2,FALSE)</f>
        <v>#N/A</v>
      </c>
      <c r="O48" s="204"/>
      <c r="P48" s="181"/>
      <c r="R48" s="196" t="str">
        <f t="shared" si="1"/>
        <v>　　</v>
      </c>
    </row>
    <row r="49" spans="1:19" ht="32.25" customHeight="1" x14ac:dyDescent="0.2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27</v>
      </c>
      <c r="J49" s="53"/>
      <c r="K49" s="51" t="e">
        <f>VLOOKUP($I49,マスターデータ!$B$2:$C$22,2,FALSE)</f>
        <v>#N/A</v>
      </c>
      <c r="L49" s="245" t="s">
        <v>27</v>
      </c>
      <c r="M49" s="247"/>
      <c r="N49" s="51" t="e">
        <f>VLOOKUP($L49,マスターデータ!$B$2:$C$22,2,FALSE)</f>
        <v>#N/A</v>
      </c>
      <c r="O49" s="204"/>
      <c r="P49" s="181"/>
      <c r="R49" s="196" t="str">
        <f t="shared" si="1"/>
        <v>　　</v>
      </c>
    </row>
    <row r="50" spans="1:19" ht="32.25" customHeight="1" x14ac:dyDescent="0.2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27</v>
      </c>
      <c r="J50" s="53"/>
      <c r="K50" s="51" t="e">
        <f>VLOOKUP($I50,マスターデータ!$B$2:$C$22,2,FALSE)</f>
        <v>#N/A</v>
      </c>
      <c r="L50" s="245" t="s">
        <v>27</v>
      </c>
      <c r="M50" s="247"/>
      <c r="N50" s="51" t="e">
        <f>VLOOKUP($L50,マスターデータ!$B$2:$C$22,2,FALSE)</f>
        <v>#N/A</v>
      </c>
      <c r="O50" s="204"/>
      <c r="P50" s="181"/>
      <c r="R50" s="196" t="str">
        <f t="shared" si="1"/>
        <v>　　</v>
      </c>
    </row>
    <row r="51" spans="1:19" ht="32.25" customHeight="1" x14ac:dyDescent="0.2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27</v>
      </c>
      <c r="J51" s="53"/>
      <c r="K51" s="51" t="e">
        <f>VLOOKUP($I51,マスターデータ!$B$2:$C$22,2,FALSE)</f>
        <v>#N/A</v>
      </c>
      <c r="L51" s="245" t="s">
        <v>27</v>
      </c>
      <c r="M51" s="247"/>
      <c r="N51" s="51" t="e">
        <f>VLOOKUP($L51,マスターデータ!$B$2:$C$22,2,FALSE)</f>
        <v>#N/A</v>
      </c>
      <c r="O51" s="204"/>
      <c r="P51" s="181"/>
      <c r="R51" s="196" t="str">
        <f t="shared" si="1"/>
        <v>　　</v>
      </c>
    </row>
    <row r="52" spans="1:19" ht="32.25" customHeight="1" x14ac:dyDescent="0.2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27</v>
      </c>
      <c r="J52" s="53"/>
      <c r="K52" s="51" t="e">
        <f>VLOOKUP($I52,マスターデータ!$B$2:$C$22,2,FALSE)</f>
        <v>#N/A</v>
      </c>
      <c r="L52" s="245" t="s">
        <v>27</v>
      </c>
      <c r="M52" s="247"/>
      <c r="N52" s="51" t="e">
        <f>VLOOKUP($L52,マスターデータ!$B$2:$C$22,2,FALSE)</f>
        <v>#N/A</v>
      </c>
      <c r="O52" s="204"/>
      <c r="P52" s="181"/>
      <c r="R52" s="196" t="str">
        <f t="shared" si="1"/>
        <v>　　</v>
      </c>
    </row>
    <row r="53" spans="1:19" ht="32.25" customHeight="1" x14ac:dyDescent="0.2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27</v>
      </c>
      <c r="J53" s="53"/>
      <c r="K53" s="51" t="e">
        <f>VLOOKUP($I53,マスターデータ!$B$2:$C$22,2,FALSE)</f>
        <v>#N/A</v>
      </c>
      <c r="L53" s="248" t="s">
        <v>27</v>
      </c>
      <c r="M53" s="247"/>
      <c r="N53" s="51" t="e">
        <f>VLOOKUP($L53,マスターデータ!$B$2:$C$22,2,FALSE)</f>
        <v>#N/A</v>
      </c>
      <c r="O53" s="204"/>
      <c r="P53" s="181"/>
      <c r="R53" s="196" t="str">
        <f t="shared" si="1"/>
        <v>　　</v>
      </c>
    </row>
    <row r="54" spans="1:19" ht="32.25" customHeight="1" thickBot="1" x14ac:dyDescent="0.25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27</v>
      </c>
      <c r="J54" s="56"/>
      <c r="K54" s="51" t="e">
        <f>VLOOKUP($I54,マスターデータ!$B$2:$C$22,2,FALSE)</f>
        <v>#N/A</v>
      </c>
      <c r="L54" s="41" t="s">
        <v>27</v>
      </c>
      <c r="M54" s="249"/>
      <c r="N54" s="51" t="e">
        <f>VLOOKUP($L54,マスターデータ!$B$2:$C$22,2,FALSE)</f>
        <v>#N/A</v>
      </c>
      <c r="O54" s="205"/>
      <c r="P54" s="182"/>
      <c r="R54" s="196" t="str">
        <f t="shared" si="1"/>
        <v>　　</v>
      </c>
    </row>
    <row r="55" spans="1:19" ht="32.25" customHeight="1" x14ac:dyDescent="0.2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27</v>
      </c>
      <c r="J55" s="50"/>
      <c r="K55" s="51" t="e">
        <f>VLOOKUP($I55,マスターデータ!$B$2:$C$22,2,FALSE)</f>
        <v>#N/A</v>
      </c>
      <c r="L55" s="35" t="s">
        <v>27</v>
      </c>
      <c r="M55" s="247"/>
      <c r="N55" s="51" t="e">
        <f>VLOOKUP($L55,マスターデータ!$B$2:$C$22,2,FALSE)</f>
        <v>#N/A</v>
      </c>
      <c r="O55" s="206"/>
      <c r="P55" s="183"/>
      <c r="R55" s="196" t="str">
        <f t="shared" si="1"/>
        <v>　　</v>
      </c>
      <c r="S55" s="30" t="s">
        <v>28</v>
      </c>
    </row>
    <row r="56" spans="1:19" ht="32.25" customHeight="1" x14ac:dyDescent="0.2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27</v>
      </c>
      <c r="J56" s="53"/>
      <c r="K56" s="51" t="e">
        <f>VLOOKUP($I56,マスターデータ!$B$2:$C$22,2,FALSE)</f>
        <v>#N/A</v>
      </c>
      <c r="L56" s="245" t="s">
        <v>27</v>
      </c>
      <c r="M56" s="247"/>
      <c r="N56" s="51" t="e">
        <f>VLOOKUP($L56,マスターデータ!$B$2:$C$22,2,FALSE)</f>
        <v>#N/A</v>
      </c>
      <c r="O56" s="204"/>
      <c r="P56" s="181"/>
      <c r="R56" s="196" t="str">
        <f t="shared" si="1"/>
        <v>　　</v>
      </c>
      <c r="S56" s="30" t="s">
        <v>28</v>
      </c>
    </row>
    <row r="57" spans="1:19" ht="32.25" customHeight="1" x14ac:dyDescent="0.2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27</v>
      </c>
      <c r="J57" s="53"/>
      <c r="K57" s="51" t="e">
        <f>VLOOKUP($I57,マスターデータ!$B$2:$C$22,2,FALSE)</f>
        <v>#N/A</v>
      </c>
      <c r="L57" s="245" t="s">
        <v>27</v>
      </c>
      <c r="M57" s="247"/>
      <c r="N57" s="51" t="e">
        <f>VLOOKUP($L57,マスターデータ!$B$2:$C$22,2,FALSE)</f>
        <v>#N/A</v>
      </c>
      <c r="O57" s="204"/>
      <c r="P57" s="181"/>
      <c r="R57" s="196" t="str">
        <f t="shared" si="1"/>
        <v>　　</v>
      </c>
      <c r="S57" s="30" t="s">
        <v>28</v>
      </c>
    </row>
    <row r="58" spans="1:19" ht="32.25" customHeight="1" x14ac:dyDescent="0.2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27</v>
      </c>
      <c r="J58" s="53"/>
      <c r="K58" s="51" t="e">
        <f>VLOOKUP($I58,マスターデータ!$B$2:$C$22,2,FALSE)</f>
        <v>#N/A</v>
      </c>
      <c r="L58" s="245" t="s">
        <v>27</v>
      </c>
      <c r="M58" s="247"/>
      <c r="N58" s="51" t="e">
        <f>VLOOKUP($L58,マスターデータ!$B$2:$C$22,2,FALSE)</f>
        <v>#N/A</v>
      </c>
      <c r="O58" s="204"/>
      <c r="P58" s="181"/>
      <c r="R58" s="196" t="str">
        <f t="shared" si="1"/>
        <v>　　</v>
      </c>
      <c r="S58" s="30" t="s">
        <v>28</v>
      </c>
    </row>
    <row r="59" spans="1:19" ht="32.25" customHeight="1" x14ac:dyDescent="0.2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27</v>
      </c>
      <c r="J59" s="53"/>
      <c r="K59" s="51" t="e">
        <f>VLOOKUP($I59,マスターデータ!$B$2:$C$22,2,FALSE)</f>
        <v>#N/A</v>
      </c>
      <c r="L59" s="245" t="s">
        <v>27</v>
      </c>
      <c r="M59" s="247"/>
      <c r="N59" s="51" t="e">
        <f>VLOOKUP($L59,マスターデータ!$B$2:$C$22,2,FALSE)</f>
        <v>#N/A</v>
      </c>
      <c r="O59" s="204"/>
      <c r="P59" s="181"/>
      <c r="R59" s="196" t="str">
        <f t="shared" si="1"/>
        <v>　　</v>
      </c>
      <c r="S59" s="30" t="s">
        <v>28</v>
      </c>
    </row>
    <row r="60" spans="1:19" ht="32.25" customHeight="1" x14ac:dyDescent="0.2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27</v>
      </c>
      <c r="J60" s="53"/>
      <c r="K60" s="51" t="e">
        <f>VLOOKUP($I60,マスターデータ!$B$2:$C$22,2,FALSE)</f>
        <v>#N/A</v>
      </c>
      <c r="L60" s="245" t="s">
        <v>27</v>
      </c>
      <c r="M60" s="247"/>
      <c r="N60" s="51" t="e">
        <f>VLOOKUP($L60,マスターデータ!$B$2:$C$22,2,FALSE)</f>
        <v>#N/A</v>
      </c>
      <c r="O60" s="204"/>
      <c r="P60" s="181"/>
      <c r="R60" s="196" t="str">
        <f t="shared" si="1"/>
        <v>　　</v>
      </c>
      <c r="S60" s="21" t="s">
        <v>28</v>
      </c>
    </row>
    <row r="61" spans="1:19" ht="32.25" customHeight="1" x14ac:dyDescent="0.2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27</v>
      </c>
      <c r="J61" s="53"/>
      <c r="K61" s="51" t="e">
        <f>VLOOKUP($I61,マスターデータ!$B$2:$C$22,2,FALSE)</f>
        <v>#N/A</v>
      </c>
      <c r="L61" s="245" t="s">
        <v>27</v>
      </c>
      <c r="M61" s="247"/>
      <c r="N61" s="51" t="e">
        <f>VLOOKUP($L61,マスターデータ!$B$2:$C$22,2,FALSE)</f>
        <v>#N/A</v>
      </c>
      <c r="O61" s="204"/>
      <c r="P61" s="181"/>
      <c r="R61" s="196" t="str">
        <f t="shared" si="1"/>
        <v>　　</v>
      </c>
    </row>
    <row r="62" spans="1:19" ht="32.25" customHeight="1" x14ac:dyDescent="0.2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27</v>
      </c>
      <c r="J62" s="53"/>
      <c r="K62" s="51" t="e">
        <f>VLOOKUP($I62,マスターデータ!$B$2:$C$22,2,FALSE)</f>
        <v>#N/A</v>
      </c>
      <c r="L62" s="245" t="s">
        <v>27</v>
      </c>
      <c r="M62" s="247"/>
      <c r="N62" s="51" t="e">
        <f>VLOOKUP($L62,マスターデータ!$B$2:$C$22,2,FALSE)</f>
        <v>#N/A</v>
      </c>
      <c r="O62" s="204"/>
      <c r="P62" s="181"/>
      <c r="R62" s="196" t="str">
        <f t="shared" si="1"/>
        <v>　　</v>
      </c>
    </row>
    <row r="63" spans="1:19" ht="32.25" customHeight="1" x14ac:dyDescent="0.2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27</v>
      </c>
      <c r="J63" s="53"/>
      <c r="K63" s="51" t="e">
        <f>VLOOKUP($I63,マスターデータ!$B$2:$C$22,2,FALSE)</f>
        <v>#N/A</v>
      </c>
      <c r="L63" s="245" t="s">
        <v>27</v>
      </c>
      <c r="M63" s="247"/>
      <c r="N63" s="51" t="e">
        <f>VLOOKUP($L63,マスターデータ!$B$2:$C$22,2,FALSE)</f>
        <v>#N/A</v>
      </c>
      <c r="O63" s="204"/>
      <c r="P63" s="181"/>
      <c r="R63" s="196" t="str">
        <f t="shared" si="1"/>
        <v>　　</v>
      </c>
    </row>
    <row r="64" spans="1:19" ht="32.25" customHeight="1" x14ac:dyDescent="0.2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27</v>
      </c>
      <c r="J64" s="53"/>
      <c r="K64" s="51" t="e">
        <f>VLOOKUP($I64,マスターデータ!$B$2:$C$22,2,FALSE)</f>
        <v>#N/A</v>
      </c>
      <c r="L64" s="245" t="s">
        <v>27</v>
      </c>
      <c r="M64" s="247"/>
      <c r="N64" s="51" t="e">
        <f>VLOOKUP($L64,マスターデータ!$B$2:$C$22,2,FALSE)</f>
        <v>#N/A</v>
      </c>
      <c r="O64" s="204"/>
      <c r="P64" s="181"/>
      <c r="R64" s="196" t="str">
        <f t="shared" si="1"/>
        <v>　　</v>
      </c>
    </row>
    <row r="65" spans="1:18" ht="32.25" customHeight="1" x14ac:dyDescent="0.2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27</v>
      </c>
      <c r="J65" s="53"/>
      <c r="K65" s="51" t="e">
        <f>VLOOKUP($I65,マスターデータ!$B$2:$C$22,2,FALSE)</f>
        <v>#N/A</v>
      </c>
      <c r="L65" s="245" t="s">
        <v>27</v>
      </c>
      <c r="M65" s="247"/>
      <c r="N65" s="51" t="e">
        <f>VLOOKUP($L65,マスターデータ!$B$2:$C$22,2,FALSE)</f>
        <v>#N/A</v>
      </c>
      <c r="O65" s="204"/>
      <c r="P65" s="181"/>
      <c r="R65" s="196" t="str">
        <f t="shared" si="1"/>
        <v>　　</v>
      </c>
    </row>
    <row r="66" spans="1:18" ht="32.25" customHeight="1" x14ac:dyDescent="0.2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27</v>
      </c>
      <c r="J66" s="53"/>
      <c r="K66" s="51" t="e">
        <f>VLOOKUP($I66,マスターデータ!$B$2:$C$22,2,FALSE)</f>
        <v>#N/A</v>
      </c>
      <c r="L66" s="245" t="s">
        <v>27</v>
      </c>
      <c r="M66" s="247"/>
      <c r="N66" s="51" t="e">
        <f>VLOOKUP($L66,マスターデータ!$B$2:$C$22,2,FALSE)</f>
        <v>#N/A</v>
      </c>
      <c r="O66" s="204"/>
      <c r="P66" s="181"/>
      <c r="R66" s="196" t="str">
        <f t="shared" si="1"/>
        <v>　　</v>
      </c>
    </row>
    <row r="67" spans="1:18" ht="32.25" customHeight="1" x14ac:dyDescent="0.2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27</v>
      </c>
      <c r="J67" s="53"/>
      <c r="K67" s="51" t="e">
        <f>VLOOKUP($I67,マスターデータ!$B$2:$C$22,2,FALSE)</f>
        <v>#N/A</v>
      </c>
      <c r="L67" s="245" t="s">
        <v>27</v>
      </c>
      <c r="M67" s="247"/>
      <c r="N67" s="51" t="e">
        <f>VLOOKUP($L67,マスターデータ!$B$2:$C$22,2,FALSE)</f>
        <v>#N/A</v>
      </c>
      <c r="O67" s="204"/>
      <c r="P67" s="181"/>
      <c r="R67" s="196" t="str">
        <f t="shared" si="1"/>
        <v>　　</v>
      </c>
    </row>
    <row r="68" spans="1:18" ht="32.25" customHeight="1" x14ac:dyDescent="0.2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27</v>
      </c>
      <c r="J68" s="53"/>
      <c r="K68" s="51" t="e">
        <f>VLOOKUP($I68,マスターデータ!$B$2:$C$22,2,FALSE)</f>
        <v>#N/A</v>
      </c>
      <c r="L68" s="245" t="s">
        <v>27</v>
      </c>
      <c r="M68" s="247"/>
      <c r="N68" s="51" t="e">
        <f>VLOOKUP($L68,マスターデータ!$B$2:$C$22,2,FALSE)</f>
        <v>#N/A</v>
      </c>
      <c r="O68" s="204"/>
      <c r="P68" s="181"/>
      <c r="R68" s="196" t="str">
        <f t="shared" si="1"/>
        <v>　　</v>
      </c>
    </row>
    <row r="69" spans="1:18" ht="32.25" customHeight="1" x14ac:dyDescent="0.2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27</v>
      </c>
      <c r="J69" s="53"/>
      <c r="K69" s="51" t="e">
        <f>VLOOKUP($I69,マスターデータ!$B$2:$C$22,2,FALSE)</f>
        <v>#N/A</v>
      </c>
      <c r="L69" s="245" t="s">
        <v>27</v>
      </c>
      <c r="M69" s="247"/>
      <c r="N69" s="51" t="e">
        <f>VLOOKUP($L69,マスターデータ!$B$2:$C$22,2,FALSE)</f>
        <v>#N/A</v>
      </c>
      <c r="O69" s="204"/>
      <c r="P69" s="181"/>
      <c r="R69" s="196" t="str">
        <f t="shared" si="1"/>
        <v>　　</v>
      </c>
    </row>
    <row r="70" spans="1:18" ht="32.25" customHeight="1" x14ac:dyDescent="0.2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27</v>
      </c>
      <c r="J70" s="53"/>
      <c r="K70" s="51" t="e">
        <f>VLOOKUP($I70,マスターデータ!$B$2:$C$22,2,FALSE)</f>
        <v>#N/A</v>
      </c>
      <c r="L70" s="245" t="s">
        <v>27</v>
      </c>
      <c r="M70" s="247"/>
      <c r="N70" s="51" t="e">
        <f>VLOOKUP($L70,マスターデータ!$B$2:$C$22,2,FALSE)</f>
        <v>#N/A</v>
      </c>
      <c r="O70" s="204"/>
      <c r="P70" s="181"/>
      <c r="R70" s="196" t="str">
        <f t="shared" si="1"/>
        <v>　　</v>
      </c>
    </row>
    <row r="71" spans="1:18" ht="32.25" customHeight="1" x14ac:dyDescent="0.2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27</v>
      </c>
      <c r="J71" s="53"/>
      <c r="K71" s="51" t="e">
        <f>VLOOKUP($I71,マスターデータ!$B$2:$C$22,2,FALSE)</f>
        <v>#N/A</v>
      </c>
      <c r="L71" s="245" t="s">
        <v>27</v>
      </c>
      <c r="M71" s="247"/>
      <c r="N71" s="51" t="e">
        <f>VLOOKUP($L71,マスターデータ!$B$2:$C$22,2,FALSE)</f>
        <v>#N/A</v>
      </c>
      <c r="O71" s="204"/>
      <c r="P71" s="181"/>
      <c r="R71" s="196" t="str">
        <f t="shared" si="1"/>
        <v>　　</v>
      </c>
    </row>
    <row r="72" spans="1:18" ht="32.25" customHeight="1" x14ac:dyDescent="0.2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27</v>
      </c>
      <c r="J72" s="53"/>
      <c r="K72" s="51" t="e">
        <f>VLOOKUP($I72,マスターデータ!$B$2:$C$22,2,FALSE)</f>
        <v>#N/A</v>
      </c>
      <c r="L72" s="245" t="s">
        <v>27</v>
      </c>
      <c r="M72" s="247"/>
      <c r="N72" s="51" t="e">
        <f>VLOOKUP($L72,マスターデータ!$B$2:$C$22,2,FALSE)</f>
        <v>#N/A</v>
      </c>
      <c r="O72" s="204"/>
      <c r="P72" s="181"/>
      <c r="R72" s="196" t="str">
        <f t="shared" si="1"/>
        <v>　　</v>
      </c>
    </row>
    <row r="73" spans="1:18" ht="32.25" customHeight="1" x14ac:dyDescent="0.2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27</v>
      </c>
      <c r="J73" s="53"/>
      <c r="K73" s="51" t="e">
        <f>VLOOKUP($I73,マスターデータ!$B$2:$C$22,2,FALSE)</f>
        <v>#N/A</v>
      </c>
      <c r="L73" s="245" t="s">
        <v>27</v>
      </c>
      <c r="M73" s="247"/>
      <c r="N73" s="51" t="e">
        <f>VLOOKUP($L73,マスターデータ!$B$2:$C$22,2,FALSE)</f>
        <v>#N/A</v>
      </c>
      <c r="O73" s="204"/>
      <c r="P73" s="181"/>
      <c r="R73" s="196" t="str">
        <f t="shared" si="1"/>
        <v>　　</v>
      </c>
    </row>
    <row r="74" spans="1:18" ht="32.25" customHeight="1" x14ac:dyDescent="0.2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27</v>
      </c>
      <c r="J74" s="53"/>
      <c r="K74" s="51" t="e">
        <f>VLOOKUP($I74,マスターデータ!$B$2:$C$22,2,FALSE)</f>
        <v>#N/A</v>
      </c>
      <c r="L74" s="245" t="s">
        <v>27</v>
      </c>
      <c r="M74" s="247"/>
      <c r="N74" s="51" t="e">
        <f>VLOOKUP($L74,マスターデータ!$B$2:$C$22,2,FALSE)</f>
        <v>#N/A</v>
      </c>
      <c r="O74" s="204"/>
      <c r="P74" s="181"/>
      <c r="R74" s="196" t="str">
        <f t="shared" si="1"/>
        <v>　　</v>
      </c>
    </row>
    <row r="75" spans="1:18" ht="32.25" customHeight="1" x14ac:dyDescent="0.2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VLOOKUP($I75,マスターデータ!$B$2:$C$22,2,FALSE)</f>
        <v>#N/A</v>
      </c>
      <c r="L75" s="245" t="s">
        <v>27</v>
      </c>
      <c r="M75" s="247"/>
      <c r="N75" s="51" t="e">
        <f>VLOOKUP($L75,マスターデータ!$B$2:$C$22,2,FALSE)</f>
        <v>#N/A</v>
      </c>
      <c r="O75" s="204"/>
      <c r="P75" s="181"/>
      <c r="R75" s="196" t="str">
        <f t="shared" si="1"/>
        <v>　　</v>
      </c>
    </row>
    <row r="76" spans="1:18" ht="32.25" customHeight="1" x14ac:dyDescent="0.2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27</v>
      </c>
      <c r="J76" s="53"/>
      <c r="K76" s="51" t="e">
        <f>VLOOKUP($I76,マスターデータ!$B$2:$C$22,2,FALSE)</f>
        <v>#N/A</v>
      </c>
      <c r="L76" s="245" t="s">
        <v>27</v>
      </c>
      <c r="M76" s="247"/>
      <c r="N76" s="51" t="e">
        <f>VLOOKUP($L76,マスターデータ!$B$2:$C$22,2,FALSE)</f>
        <v>#N/A</v>
      </c>
      <c r="O76" s="204"/>
      <c r="P76" s="181"/>
      <c r="R76" s="196" t="str">
        <f t="shared" si="1"/>
        <v>　　</v>
      </c>
    </row>
    <row r="77" spans="1:18" ht="32.25" customHeight="1" x14ac:dyDescent="0.2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27</v>
      </c>
      <c r="J77" s="53"/>
      <c r="K77" s="51" t="e">
        <f>VLOOKUP($I77,マスターデータ!$B$2:$C$22,2,FALSE)</f>
        <v>#N/A</v>
      </c>
      <c r="L77" s="245" t="s">
        <v>27</v>
      </c>
      <c r="M77" s="247"/>
      <c r="N77" s="51" t="e">
        <f>VLOOKUP($L77,マスターデータ!$B$2:$C$22,2,FALSE)</f>
        <v>#N/A</v>
      </c>
      <c r="O77" s="204"/>
      <c r="P77" s="181"/>
      <c r="R77" s="196" t="str">
        <f t="shared" si="1"/>
        <v>　　</v>
      </c>
    </row>
    <row r="78" spans="1:18" ht="32.25" customHeight="1" x14ac:dyDescent="0.2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27</v>
      </c>
      <c r="J78" s="53"/>
      <c r="K78" s="51" t="e">
        <f>VLOOKUP($I78,マスターデータ!$B$2:$C$22,2,FALSE)</f>
        <v>#N/A</v>
      </c>
      <c r="L78" s="245" t="s">
        <v>27</v>
      </c>
      <c r="M78" s="247"/>
      <c r="N78" s="51" t="e">
        <f>VLOOKUP($L78,マスターデータ!$B$2:$C$22,2,FALSE)</f>
        <v>#N/A</v>
      </c>
      <c r="O78" s="204"/>
      <c r="P78" s="181"/>
      <c r="R78" s="196" t="str">
        <f t="shared" si="1"/>
        <v>　　</v>
      </c>
    </row>
    <row r="79" spans="1:18" ht="32.25" customHeight="1" x14ac:dyDescent="0.2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27</v>
      </c>
      <c r="J79" s="53"/>
      <c r="K79" s="51" t="e">
        <f>VLOOKUP($I79,マスターデータ!$B$2:$C$22,2,FALSE)</f>
        <v>#N/A</v>
      </c>
      <c r="L79" s="245" t="s">
        <v>27</v>
      </c>
      <c r="M79" s="247"/>
      <c r="N79" s="51" t="e">
        <f>VLOOKUP($L79,マスターデータ!$B$2:$C$22,2,FALSE)</f>
        <v>#N/A</v>
      </c>
      <c r="O79" s="204"/>
      <c r="P79" s="181"/>
      <c r="R79" s="196" t="str">
        <f t="shared" si="1"/>
        <v>　　</v>
      </c>
    </row>
    <row r="80" spans="1:18" ht="32.25" customHeight="1" x14ac:dyDescent="0.2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27</v>
      </c>
      <c r="J80" s="53"/>
      <c r="K80" s="51" t="e">
        <f>VLOOKUP($I80,マスターデータ!$B$2:$C$22,2,FALSE)</f>
        <v>#N/A</v>
      </c>
      <c r="L80" s="245" t="s">
        <v>27</v>
      </c>
      <c r="M80" s="247"/>
      <c r="N80" s="51" t="e">
        <f>VLOOKUP($L80,マスターデータ!$B$2:$C$22,2,FALSE)</f>
        <v>#N/A</v>
      </c>
      <c r="O80" s="204"/>
      <c r="P80" s="181"/>
      <c r="R80" s="196" t="str">
        <f t="shared" si="1"/>
        <v>　　</v>
      </c>
    </row>
    <row r="81" spans="1:18" ht="32.25" customHeight="1" x14ac:dyDescent="0.2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27</v>
      </c>
      <c r="J81" s="53"/>
      <c r="K81" s="51" t="e">
        <f>VLOOKUP($I81,マスターデータ!$B$2:$C$22,2,FALSE)</f>
        <v>#N/A</v>
      </c>
      <c r="L81" s="245" t="s">
        <v>27</v>
      </c>
      <c r="M81" s="247"/>
      <c r="N81" s="51" t="e">
        <f>VLOOKUP($L81,マスターデータ!$B$2:$C$22,2,FALSE)</f>
        <v>#N/A</v>
      </c>
      <c r="O81" s="204"/>
      <c r="P81" s="181"/>
      <c r="R81" s="196" t="str">
        <f t="shared" si="1"/>
        <v>　　</v>
      </c>
    </row>
    <row r="82" spans="1:18" ht="32.25" customHeight="1" x14ac:dyDescent="0.2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27</v>
      </c>
      <c r="J82" s="53"/>
      <c r="K82" s="51" t="e">
        <f>VLOOKUP($I82,マスターデータ!$B$2:$C$22,2,FALSE)</f>
        <v>#N/A</v>
      </c>
      <c r="L82" s="245" t="s">
        <v>27</v>
      </c>
      <c r="M82" s="247"/>
      <c r="N82" s="51" t="e">
        <f>VLOOKUP($L82,マスターデータ!$B$2:$C$22,2,FALSE)</f>
        <v>#N/A</v>
      </c>
      <c r="O82" s="204"/>
      <c r="P82" s="181"/>
      <c r="R82" s="196" t="str">
        <f t="shared" si="1"/>
        <v>　　</v>
      </c>
    </row>
    <row r="83" spans="1:18" ht="32.25" customHeight="1" x14ac:dyDescent="0.2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27</v>
      </c>
      <c r="J83" s="53"/>
      <c r="K83" s="51" t="e">
        <f>VLOOKUP($I83,マスターデータ!$B$2:$C$22,2,FALSE)</f>
        <v>#N/A</v>
      </c>
      <c r="L83" s="248" t="s">
        <v>27</v>
      </c>
      <c r="M83" s="247"/>
      <c r="N83" s="51" t="e">
        <f>VLOOKUP($L83,マスターデータ!$B$2:$C$22,2,FALSE)</f>
        <v>#N/A</v>
      </c>
      <c r="O83" s="204"/>
      <c r="P83" s="181"/>
      <c r="R83" s="196" t="str">
        <f t="shared" si="1"/>
        <v>　　</v>
      </c>
    </row>
    <row r="84" spans="1:18" ht="32.25" customHeight="1" thickBot="1" x14ac:dyDescent="0.25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27</v>
      </c>
      <c r="J84" s="56"/>
      <c r="K84" s="57" t="e">
        <f>VLOOKUP($I84,マスターデータ!$B$2:$C$22,2,FALSE)</f>
        <v>#N/A</v>
      </c>
      <c r="L84" s="41" t="s">
        <v>27</v>
      </c>
      <c r="M84" s="249"/>
      <c r="N84" s="57" t="e">
        <f>VLOOKUP($L84,マスターデータ!$B$2:$C$22,2,FALSE)</f>
        <v>#N/A</v>
      </c>
      <c r="O84" s="205"/>
      <c r="P84" s="182"/>
      <c r="R84" s="196" t="str">
        <f t="shared" si="1"/>
        <v>　　</v>
      </c>
    </row>
    <row r="85" spans="1:18" ht="20.25" customHeight="1" x14ac:dyDescent="0.2">
      <c r="F85" s="22"/>
      <c r="G85" s="22"/>
      <c r="H85" s="42"/>
      <c r="I85" s="42"/>
      <c r="J85" s="25"/>
      <c r="K85" s="43"/>
      <c r="L85" s="43" t="s">
        <v>29</v>
      </c>
      <c r="M85" s="43"/>
      <c r="N85" s="43"/>
      <c r="O85" s="43"/>
      <c r="P85" s="22"/>
    </row>
  </sheetData>
  <sheetProtection sheet="1" selectLockedCells="1"/>
  <mergeCells count="22">
    <mergeCell ref="A1:P1"/>
    <mergeCell ref="M3:P3"/>
    <mergeCell ref="L9:M10"/>
    <mergeCell ref="N9:N10"/>
    <mergeCell ref="K9:K10"/>
    <mergeCell ref="D10:F10"/>
    <mergeCell ref="H10:I10"/>
    <mergeCell ref="H9:I9"/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3" customWidth="1"/>
    <col min="2" max="2" width="14.453125" style="3" customWidth="1"/>
    <col min="3" max="3" width="15.81640625" style="3" customWidth="1"/>
    <col min="4" max="5" width="12.81640625" style="3" customWidth="1"/>
    <col min="6" max="7" width="12.81640625" style="2" customWidth="1"/>
    <col min="8" max="8" width="9.26953125" style="2" customWidth="1"/>
    <col min="9" max="9" width="14.26953125" style="2" customWidth="1"/>
    <col min="10" max="10" width="11.453125" style="2" customWidth="1"/>
    <col min="11" max="12" width="14.26953125" style="2" customWidth="1"/>
    <col min="13" max="13" width="11.453125" style="2" customWidth="1"/>
    <col min="14" max="14" width="14.26953125" style="2" customWidth="1"/>
    <col min="15" max="15" width="9.1796875" style="2" customWidth="1"/>
    <col min="16" max="16" width="11.7265625" style="13" customWidth="1"/>
    <col min="17" max="17" width="4.26953125" style="2" customWidth="1"/>
    <col min="18" max="18" width="15.26953125" style="21" hidden="1" customWidth="1"/>
    <col min="19" max="19" width="9.1796875" style="2" customWidth="1"/>
    <col min="20" max="16384" width="9.1796875" style="2"/>
  </cols>
  <sheetData>
    <row r="1" spans="1:22" ht="30" hidden="1" customHeight="1" x14ac:dyDescent="0.2">
      <c r="A1" s="321" t="s">
        <v>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1"/>
    </row>
    <row r="2" spans="1:22" ht="5.5" customHeight="1" x14ac:dyDescent="0.2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 x14ac:dyDescent="0.2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7" t="s">
        <v>170</v>
      </c>
      <c r="N3" s="328"/>
      <c r="O3" s="328"/>
      <c r="P3" s="328"/>
    </row>
    <row r="4" spans="1:22" ht="25.5" customHeight="1" x14ac:dyDescent="0.2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 x14ac:dyDescent="0.2">
      <c r="A5" s="129"/>
      <c r="B5" s="133" t="s">
        <v>21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 x14ac:dyDescent="0.2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 x14ac:dyDescent="0.2">
      <c r="A7" s="129"/>
      <c r="B7" s="135" t="s">
        <v>8</v>
      </c>
      <c r="C7" s="135"/>
      <c r="D7" s="136" t="s">
        <v>28</v>
      </c>
      <c r="E7" s="322" t="str">
        <f>マスターデータ!$F$2</f>
        <v>愛媛スポレク祭’23陸上競技（小学生の部）</v>
      </c>
      <c r="F7" s="322"/>
      <c r="G7" s="322"/>
      <c r="H7" s="322"/>
      <c r="I7" s="322"/>
      <c r="J7" s="322"/>
      <c r="K7" s="322"/>
      <c r="L7" s="322"/>
      <c r="M7" s="322"/>
      <c r="N7" s="137"/>
      <c r="O7" s="130"/>
      <c r="P7" s="138"/>
    </row>
    <row r="8" spans="1:22" ht="5.5" customHeight="1" thickBot="1" x14ac:dyDescent="0.25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 x14ac:dyDescent="0.25">
      <c r="A9" s="87"/>
      <c r="B9" s="141"/>
      <c r="C9" s="262" t="s">
        <v>138</v>
      </c>
      <c r="D9" s="287"/>
      <c r="E9" s="297"/>
      <c r="F9" s="298"/>
      <c r="G9" s="265" t="s">
        <v>164</v>
      </c>
      <c r="H9" s="288"/>
      <c r="I9" s="289"/>
      <c r="J9" s="268" t="s">
        <v>166</v>
      </c>
      <c r="K9" s="323" t="s">
        <v>9</v>
      </c>
      <c r="L9" s="302"/>
      <c r="M9" s="303"/>
      <c r="N9" s="325" t="s">
        <v>64</v>
      </c>
      <c r="O9" s="88"/>
      <c r="P9" s="142"/>
      <c r="R9" s="22" t="s">
        <v>165</v>
      </c>
    </row>
    <row r="10" spans="1:22" s="21" customFormat="1" ht="43.5" customHeight="1" thickBot="1" x14ac:dyDescent="0.25">
      <c r="A10" s="87"/>
      <c r="B10" s="143" t="s">
        <v>10</v>
      </c>
      <c r="C10" s="263" t="s">
        <v>162</v>
      </c>
      <c r="D10" s="288"/>
      <c r="E10" s="289"/>
      <c r="F10" s="290"/>
      <c r="G10" s="264" t="s">
        <v>163</v>
      </c>
      <c r="H10" s="288"/>
      <c r="I10" s="289"/>
      <c r="J10" s="267" t="str">
        <f>IF($R$10=0,"",IF($R$10&lt;=14,"〇","×"))</f>
        <v/>
      </c>
      <c r="K10" s="324"/>
      <c r="L10" s="281"/>
      <c r="M10" s="282"/>
      <c r="N10" s="326"/>
      <c r="O10" s="98"/>
      <c r="P10" s="144"/>
      <c r="Q10" s="23"/>
      <c r="R10" s="266">
        <f>LENB(H10)</f>
        <v>0</v>
      </c>
    </row>
    <row r="11" spans="1:22" ht="24.75" customHeight="1" x14ac:dyDescent="0.2">
      <c r="A11" s="129"/>
      <c r="B11" s="145" t="s">
        <v>11</v>
      </c>
      <c r="C11" s="99" t="s">
        <v>17</v>
      </c>
      <c r="D11" s="284"/>
      <c r="E11" s="285"/>
      <c r="F11" s="286"/>
      <c r="G11" s="286"/>
      <c r="H11" s="286"/>
      <c r="I11" s="286"/>
      <c r="J11" s="286"/>
      <c r="K11" s="99" t="s">
        <v>16</v>
      </c>
      <c r="L11" s="287"/>
      <c r="M11" s="284"/>
      <c r="N11" s="285"/>
      <c r="O11" s="146"/>
      <c r="P11" s="147"/>
      <c r="Q11" s="4"/>
    </row>
    <row r="12" spans="1:22" ht="26.25" customHeight="1" x14ac:dyDescent="0.2">
      <c r="A12" s="129"/>
      <c r="B12" s="64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146"/>
      <c r="P12" s="148"/>
      <c r="Q12" s="5"/>
    </row>
    <row r="13" spans="1:22" ht="34" customHeight="1" x14ac:dyDescent="0.2">
      <c r="A13" s="129"/>
      <c r="B13" s="143" t="s">
        <v>15</v>
      </c>
      <c r="C13" s="291"/>
      <c r="D13" s="292"/>
      <c r="E13" s="292"/>
      <c r="F13" s="292"/>
      <c r="G13" s="292"/>
      <c r="H13" s="292"/>
      <c r="I13" s="292"/>
      <c r="J13" s="101" t="s">
        <v>6</v>
      </c>
      <c r="K13" s="97" t="s">
        <v>13</v>
      </c>
      <c r="L13" s="288"/>
      <c r="M13" s="289"/>
      <c r="N13" s="290"/>
      <c r="O13" s="146"/>
      <c r="P13" s="149"/>
    </row>
    <row r="14" spans="1:22" ht="7.5" customHeight="1" x14ac:dyDescent="0.2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 x14ac:dyDescent="0.25">
      <c r="A15" s="135"/>
      <c r="B15" s="135"/>
      <c r="C15" s="135"/>
      <c r="D15" s="133"/>
      <c r="E15" s="133"/>
      <c r="F15" s="308" t="s">
        <v>46</v>
      </c>
      <c r="G15" s="203"/>
      <c r="H15" s="317" t="s">
        <v>67</v>
      </c>
      <c r="I15" s="318"/>
      <c r="J15" s="319"/>
      <c r="K15" s="320"/>
      <c r="L15" s="133"/>
      <c r="M15" s="133"/>
      <c r="N15" s="152"/>
      <c r="O15" s="133"/>
      <c r="P15" s="153"/>
      <c r="R15" s="23"/>
    </row>
    <row r="16" spans="1:22" s="4" customFormat="1" ht="30" customHeight="1" thickBot="1" x14ac:dyDescent="0.25">
      <c r="A16" s="135"/>
      <c r="B16" s="135"/>
      <c r="C16" s="135"/>
      <c r="D16" s="133"/>
      <c r="E16" s="133"/>
      <c r="F16" s="309"/>
      <c r="G16" s="154" t="s">
        <v>68</v>
      </c>
      <c r="H16" s="214" t="s">
        <v>77</v>
      </c>
      <c r="I16" s="223">
        <f>COUNTA($D$25:$D$84)</f>
        <v>0</v>
      </c>
      <c r="J16" s="229" t="s">
        <v>78</v>
      </c>
      <c r="K16" s="222" t="str">
        <f>($I$16*500)&amp;"円"</f>
        <v>0円</v>
      </c>
      <c r="L16" s="133"/>
      <c r="M16" s="133"/>
      <c r="N16" s="152"/>
      <c r="O16" s="133"/>
      <c r="P16" s="153"/>
      <c r="R16" s="23"/>
      <c r="S16" s="311" t="s">
        <v>28</v>
      </c>
      <c r="T16" s="311"/>
      <c r="U16" s="311"/>
      <c r="V16" s="311"/>
    </row>
    <row r="17" spans="1:22" s="4" customFormat="1" ht="30" customHeight="1" thickBot="1" x14ac:dyDescent="0.25">
      <c r="A17" s="135"/>
      <c r="B17" s="135"/>
      <c r="C17" s="135"/>
      <c r="D17" s="133"/>
      <c r="E17" s="133"/>
      <c r="F17" s="309"/>
      <c r="G17" s="154" t="s">
        <v>71</v>
      </c>
      <c r="H17" s="228" t="s">
        <v>72</v>
      </c>
      <c r="I17" s="259">
        <f>COUNTA(リレー一覧!$C$21:$C$27)+COUNTA(リレー一覧!$C$29:$C$35)</f>
        <v>0</v>
      </c>
      <c r="J17" s="231" t="s">
        <v>79</v>
      </c>
      <c r="K17" s="232" t="str">
        <f>($I$17*1000)&amp;"円"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 x14ac:dyDescent="0.25">
      <c r="A18" s="135"/>
      <c r="B18" s="135"/>
      <c r="C18" s="135"/>
      <c r="D18" s="133"/>
      <c r="E18" s="133"/>
      <c r="F18" s="309"/>
      <c r="G18" s="154" t="s">
        <v>74</v>
      </c>
      <c r="H18" s="218" t="s">
        <v>75</v>
      </c>
      <c r="I18" s="261"/>
      <c r="J18" s="230" t="s">
        <v>76</v>
      </c>
      <c r="K18" s="221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 x14ac:dyDescent="0.2">
      <c r="A19" s="135"/>
      <c r="B19" s="135"/>
      <c r="C19" s="135"/>
      <c r="D19" s="133"/>
      <c r="E19" s="133"/>
      <c r="F19" s="310"/>
      <c r="G19" s="154" t="s">
        <v>69</v>
      </c>
      <c r="H19" s="312" t="str">
        <f>(500*$I$16)+(300*$I$18)+(1000*$I$17)&amp;"円"</f>
        <v>0円</v>
      </c>
      <c r="I19" s="313"/>
      <c r="J19" s="314"/>
      <c r="K19" s="315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 x14ac:dyDescent="0.2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6" t="s">
        <v>28</v>
      </c>
      <c r="T20" s="316"/>
      <c r="U20" s="316"/>
      <c r="V20" s="7" t="s">
        <v>28</v>
      </c>
    </row>
    <row r="21" spans="1:22" s="8" customFormat="1" ht="11.25" customHeight="1" x14ac:dyDescent="0.2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 x14ac:dyDescent="0.25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22</v>
      </c>
      <c r="J22" s="158" t="s">
        <v>4</v>
      </c>
      <c r="K22" s="158" t="s">
        <v>45</v>
      </c>
      <c r="L22" s="163" t="s">
        <v>22</v>
      </c>
      <c r="M22" s="158" t="s">
        <v>4</v>
      </c>
      <c r="N22" s="158" t="s">
        <v>45</v>
      </c>
      <c r="O22" s="158"/>
      <c r="P22" s="162"/>
      <c r="R22" s="29"/>
    </row>
    <row r="23" spans="1:22" s="10" customFormat="1" ht="32.25" customHeight="1" thickBot="1" x14ac:dyDescent="0.25">
      <c r="A23" s="187"/>
      <c r="B23" s="164" t="s">
        <v>18</v>
      </c>
      <c r="C23" s="165" t="s">
        <v>33</v>
      </c>
      <c r="D23" s="166" t="s">
        <v>34</v>
      </c>
      <c r="E23" s="167" t="s">
        <v>35</v>
      </c>
      <c r="F23" s="166" t="s">
        <v>38</v>
      </c>
      <c r="G23" s="167" t="s">
        <v>39</v>
      </c>
      <c r="H23" s="168" t="s">
        <v>0</v>
      </c>
      <c r="I23" s="169" t="s">
        <v>1</v>
      </c>
      <c r="J23" s="170" t="s">
        <v>12</v>
      </c>
      <c r="K23" s="60" t="s">
        <v>43</v>
      </c>
      <c r="L23" s="169" t="s">
        <v>2</v>
      </c>
      <c r="M23" s="165" t="s">
        <v>32</v>
      </c>
      <c r="N23" s="61" t="s">
        <v>43</v>
      </c>
      <c r="O23" s="306" t="s">
        <v>31</v>
      </c>
      <c r="P23" s="307"/>
      <c r="R23" s="30"/>
      <c r="S23" s="10" t="s">
        <v>28</v>
      </c>
    </row>
    <row r="24" spans="1:22" s="10" customFormat="1" ht="32.25" customHeight="1" x14ac:dyDescent="0.2">
      <c r="A24" s="188" t="s">
        <v>3</v>
      </c>
      <c r="B24" s="62" t="s">
        <v>45</v>
      </c>
      <c r="C24" s="171" t="s">
        <v>44</v>
      </c>
      <c r="D24" s="172" t="s">
        <v>36</v>
      </c>
      <c r="E24" s="173" t="s">
        <v>37</v>
      </c>
      <c r="F24" s="172" t="s">
        <v>40</v>
      </c>
      <c r="G24" s="173" t="s">
        <v>41</v>
      </c>
      <c r="H24" s="174">
        <v>4</v>
      </c>
      <c r="I24" s="175" t="s">
        <v>23</v>
      </c>
      <c r="J24" s="176" t="s">
        <v>156</v>
      </c>
      <c r="K24" s="63" t="s">
        <v>45</v>
      </c>
      <c r="L24" s="250" t="s">
        <v>25</v>
      </c>
      <c r="M24" s="251" t="s">
        <v>154</v>
      </c>
      <c r="N24" s="252" t="s">
        <v>45</v>
      </c>
      <c r="O24" s="210" t="s">
        <v>103</v>
      </c>
      <c r="P24" s="189" t="s">
        <v>62</v>
      </c>
      <c r="R24" s="30"/>
      <c r="S24" s="10" t="s">
        <v>28</v>
      </c>
    </row>
    <row r="25" spans="1:22" ht="32.25" customHeight="1" x14ac:dyDescent="0.2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VLOOKUP($I25,マスターデータ!$B$2:$C$22,2,FALSE)</f>
        <v>#N/A</v>
      </c>
      <c r="L25" s="253"/>
      <c r="M25" s="68"/>
      <c r="N25" s="67" t="e">
        <f>VLOOKUP($L25,マスターデータ!$B$2:$C$22,2,FALSE)</f>
        <v>#N/A</v>
      </c>
      <c r="O25" s="211"/>
      <c r="P25" s="191"/>
      <c r="R25" s="196" t="str">
        <f>$D25&amp;"　　"&amp;$E25</f>
        <v>　　</v>
      </c>
      <c r="S25" s="10" t="s">
        <v>28</v>
      </c>
    </row>
    <row r="26" spans="1:22" ht="32.25" customHeight="1" x14ac:dyDescent="0.2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VLOOKUP($I26,マスターデータ!$B$2:$C$22,2,FALSE)</f>
        <v>#N/A</v>
      </c>
      <c r="L26" s="253"/>
      <c r="M26" s="254"/>
      <c r="N26" s="67" t="e">
        <f>VLOOKUP($L26,マスターデータ!$B$2:$C$22,2,FALSE)</f>
        <v>#N/A</v>
      </c>
      <c r="O26" s="211"/>
      <c r="P26" s="191"/>
      <c r="R26" s="196" t="str">
        <f t="shared" ref="R26:R84" si="1">$D26&amp;"　　"&amp;$E26</f>
        <v>　　</v>
      </c>
      <c r="S26" s="10" t="s">
        <v>28</v>
      </c>
    </row>
    <row r="27" spans="1:22" ht="32.25" customHeight="1" x14ac:dyDescent="0.2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VLOOKUP($I27,マスターデータ!$B$2:$C$22,2,FALSE)</f>
        <v>#N/A</v>
      </c>
      <c r="L27" s="253"/>
      <c r="M27" s="254"/>
      <c r="N27" s="67" t="e">
        <f>VLOOKUP($L27,マスターデータ!$B$2:$C$22,2,FALSE)</f>
        <v>#N/A</v>
      </c>
      <c r="O27" s="211"/>
      <c r="P27" s="191"/>
      <c r="R27" s="196" t="str">
        <f t="shared" si="1"/>
        <v>　　</v>
      </c>
      <c r="S27" s="10" t="s">
        <v>28</v>
      </c>
    </row>
    <row r="28" spans="1:22" ht="32.25" customHeight="1" x14ac:dyDescent="0.2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VLOOKUP($I28,マスターデータ!$B$2:$C$22,2,FALSE)</f>
        <v>#N/A</v>
      </c>
      <c r="L28" s="253"/>
      <c r="M28" s="254"/>
      <c r="N28" s="67" t="e">
        <f>VLOOKUP($L28,マスターデータ!$B$2:$C$22,2,FALSE)</f>
        <v>#N/A</v>
      </c>
      <c r="O28" s="211"/>
      <c r="P28" s="191"/>
      <c r="R28" s="196" t="str">
        <f t="shared" si="1"/>
        <v>　　</v>
      </c>
      <c r="S28" s="10" t="s">
        <v>28</v>
      </c>
    </row>
    <row r="29" spans="1:22" ht="32.25" customHeight="1" x14ac:dyDescent="0.2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VLOOKUP($I29,マスターデータ!$B$2:$C$22,2,FALSE)</f>
        <v>#N/A</v>
      </c>
      <c r="L29" s="253"/>
      <c r="M29" s="254"/>
      <c r="N29" s="67" t="e">
        <f>VLOOKUP($L29,マスターデータ!$B$2:$C$22,2,FALSE)</f>
        <v>#N/A</v>
      </c>
      <c r="O29" s="211"/>
      <c r="P29" s="191"/>
      <c r="R29" s="196" t="str">
        <f t="shared" si="1"/>
        <v>　　</v>
      </c>
      <c r="S29" s="10" t="s">
        <v>28</v>
      </c>
    </row>
    <row r="30" spans="1:22" ht="32.25" customHeight="1" x14ac:dyDescent="0.2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VLOOKUP($I30,マスターデータ!$B$2:$C$22,2,FALSE)</f>
        <v>#N/A</v>
      </c>
      <c r="L30" s="253"/>
      <c r="M30" s="254"/>
      <c r="N30" s="67" t="e">
        <f>VLOOKUP($L30,マスターデータ!$B$2:$C$22,2,FALSE)</f>
        <v>#N/A</v>
      </c>
      <c r="O30" s="211"/>
      <c r="P30" s="191"/>
      <c r="R30" s="196" t="str">
        <f t="shared" si="1"/>
        <v>　　</v>
      </c>
      <c r="S30" s="2" t="s">
        <v>28</v>
      </c>
    </row>
    <row r="31" spans="1:22" ht="32.25" customHeight="1" x14ac:dyDescent="0.2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VLOOKUP($I31,マスターデータ!$B$2:$C$22,2,FALSE)</f>
        <v>#N/A</v>
      </c>
      <c r="L31" s="253"/>
      <c r="M31" s="254"/>
      <c r="N31" s="67" t="e">
        <f>VLOOKUP($L31,マスターデータ!$B$2:$C$22,2,FALSE)</f>
        <v>#N/A</v>
      </c>
      <c r="O31" s="211"/>
      <c r="P31" s="191"/>
      <c r="R31" s="196" t="str">
        <f t="shared" si="1"/>
        <v>　　</v>
      </c>
    </row>
    <row r="32" spans="1:22" ht="32.25" customHeight="1" x14ac:dyDescent="0.2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VLOOKUP($I32,マスターデータ!$B$2:$C$22,2,FALSE)</f>
        <v>#N/A</v>
      </c>
      <c r="L32" s="253"/>
      <c r="M32" s="254"/>
      <c r="N32" s="67" t="e">
        <f>VLOOKUP($L32,マスターデータ!$B$2:$C$22,2,FALSE)</f>
        <v>#N/A</v>
      </c>
      <c r="O32" s="211"/>
      <c r="P32" s="191"/>
      <c r="R32" s="196" t="str">
        <f t="shared" si="1"/>
        <v>　　</v>
      </c>
    </row>
    <row r="33" spans="1:18" ht="32.25" customHeight="1" x14ac:dyDescent="0.2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VLOOKUP($I33,マスターデータ!$B$2:$C$22,2,FALSE)</f>
        <v>#N/A</v>
      </c>
      <c r="L33" s="253"/>
      <c r="M33" s="254"/>
      <c r="N33" s="67" t="e">
        <f>VLOOKUP($L33,マスターデータ!$B$2:$C$22,2,FALSE)</f>
        <v>#N/A</v>
      </c>
      <c r="O33" s="211"/>
      <c r="P33" s="191"/>
      <c r="R33" s="196" t="str">
        <f t="shared" si="1"/>
        <v>　　</v>
      </c>
    </row>
    <row r="34" spans="1:18" ht="32.25" customHeight="1" x14ac:dyDescent="0.2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VLOOKUP($I34,マスターデータ!$B$2:$C$22,2,FALSE)</f>
        <v>#N/A</v>
      </c>
      <c r="L34" s="253"/>
      <c r="M34" s="254"/>
      <c r="N34" s="67" t="e">
        <f>VLOOKUP($L34,マスターデータ!$B$2:$C$22,2,FALSE)</f>
        <v>#N/A</v>
      </c>
      <c r="O34" s="211"/>
      <c r="P34" s="191"/>
      <c r="R34" s="196" t="str">
        <f t="shared" si="1"/>
        <v>　　</v>
      </c>
    </row>
    <row r="35" spans="1:18" ht="32.25" customHeight="1" x14ac:dyDescent="0.2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VLOOKUP($I35,マスターデータ!$B$2:$C$22,2,FALSE)</f>
        <v>#N/A</v>
      </c>
      <c r="L35" s="253"/>
      <c r="M35" s="254"/>
      <c r="N35" s="67" t="e">
        <f>VLOOKUP($L35,マスターデータ!$B$2:$C$22,2,FALSE)</f>
        <v>#N/A</v>
      </c>
      <c r="O35" s="211"/>
      <c r="P35" s="191"/>
      <c r="R35" s="196" t="str">
        <f t="shared" si="1"/>
        <v>　　</v>
      </c>
    </row>
    <row r="36" spans="1:18" ht="32.25" customHeight="1" x14ac:dyDescent="0.2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VLOOKUP($I36,マスターデータ!$B$2:$C$22,2,FALSE)</f>
        <v>#N/A</v>
      </c>
      <c r="L36" s="253"/>
      <c r="M36" s="254"/>
      <c r="N36" s="67" t="e">
        <f>VLOOKUP($L36,マスターデータ!$B$2:$C$22,2,FALSE)</f>
        <v>#N/A</v>
      </c>
      <c r="O36" s="211"/>
      <c r="P36" s="191"/>
      <c r="R36" s="196" t="str">
        <f t="shared" si="1"/>
        <v>　　</v>
      </c>
    </row>
    <row r="37" spans="1:18" ht="32.25" customHeight="1" x14ac:dyDescent="0.2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VLOOKUP($I37,マスターデータ!$B$2:$C$22,2,FALSE)</f>
        <v>#N/A</v>
      </c>
      <c r="L37" s="253"/>
      <c r="M37" s="254"/>
      <c r="N37" s="67" t="e">
        <f>VLOOKUP($L37,マスターデータ!$B$2:$C$22,2,FALSE)</f>
        <v>#N/A</v>
      </c>
      <c r="O37" s="211"/>
      <c r="P37" s="191"/>
      <c r="R37" s="196" t="str">
        <f t="shared" si="1"/>
        <v>　　</v>
      </c>
    </row>
    <row r="38" spans="1:18" ht="32.25" customHeight="1" x14ac:dyDescent="0.2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VLOOKUP($I38,マスターデータ!$B$2:$C$22,2,FALSE)</f>
        <v>#N/A</v>
      </c>
      <c r="L38" s="253"/>
      <c r="M38" s="254"/>
      <c r="N38" s="67" t="e">
        <f>VLOOKUP($L38,マスターデータ!$B$2:$C$22,2,FALSE)</f>
        <v>#N/A</v>
      </c>
      <c r="O38" s="211"/>
      <c r="P38" s="191"/>
      <c r="R38" s="196" t="str">
        <f t="shared" si="1"/>
        <v>　　</v>
      </c>
    </row>
    <row r="39" spans="1:18" ht="32.25" customHeight="1" x14ac:dyDescent="0.2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VLOOKUP($I39,マスターデータ!$B$2:$C$22,2,FALSE)</f>
        <v>#N/A</v>
      </c>
      <c r="L39" s="253"/>
      <c r="M39" s="254"/>
      <c r="N39" s="67" t="e">
        <f>VLOOKUP($L39,マスターデータ!$B$2:$C$22,2,FALSE)</f>
        <v>#N/A</v>
      </c>
      <c r="O39" s="211"/>
      <c r="P39" s="191"/>
      <c r="R39" s="196" t="str">
        <f t="shared" si="1"/>
        <v>　　</v>
      </c>
    </row>
    <row r="40" spans="1:18" ht="32.25" customHeight="1" x14ac:dyDescent="0.2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VLOOKUP($I40,マスターデータ!$B$2:$C$22,2,FALSE)</f>
        <v>#N/A</v>
      </c>
      <c r="L40" s="253"/>
      <c r="M40" s="254"/>
      <c r="N40" s="67" t="e">
        <f>VLOOKUP($L40,マスターデータ!$B$2:$C$22,2,FALSE)</f>
        <v>#N/A</v>
      </c>
      <c r="O40" s="211"/>
      <c r="P40" s="191"/>
      <c r="R40" s="196" t="str">
        <f t="shared" si="1"/>
        <v>　　</v>
      </c>
    </row>
    <row r="41" spans="1:18" ht="32.25" customHeight="1" x14ac:dyDescent="0.2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VLOOKUP($I41,マスターデータ!$B$2:$C$22,2,FALSE)</f>
        <v>#N/A</v>
      </c>
      <c r="L41" s="253"/>
      <c r="M41" s="254"/>
      <c r="N41" s="67" t="e">
        <f>VLOOKUP($L41,マスターデータ!$B$2:$C$22,2,FALSE)</f>
        <v>#N/A</v>
      </c>
      <c r="O41" s="211"/>
      <c r="P41" s="191"/>
      <c r="R41" s="196" t="str">
        <f t="shared" si="1"/>
        <v>　　</v>
      </c>
    </row>
    <row r="42" spans="1:18" ht="32.25" customHeight="1" x14ac:dyDescent="0.2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VLOOKUP($I42,マスターデータ!$B$2:$C$22,2,FALSE)</f>
        <v>#N/A</v>
      </c>
      <c r="L42" s="253"/>
      <c r="M42" s="254"/>
      <c r="N42" s="67" t="e">
        <f>VLOOKUP($L42,マスターデータ!$B$2:$C$22,2,FALSE)</f>
        <v>#N/A</v>
      </c>
      <c r="O42" s="211"/>
      <c r="P42" s="191"/>
      <c r="R42" s="196" t="str">
        <f t="shared" si="1"/>
        <v>　　</v>
      </c>
    </row>
    <row r="43" spans="1:18" ht="32.25" customHeight="1" x14ac:dyDescent="0.2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27</v>
      </c>
      <c r="J43" s="68"/>
      <c r="K43" s="67" t="e">
        <f>VLOOKUP($I43,マスターデータ!$B$2:$C$22,2,FALSE)</f>
        <v>#N/A</v>
      </c>
      <c r="L43" s="253"/>
      <c r="M43" s="254"/>
      <c r="N43" s="67" t="e">
        <f>VLOOKUP($L43,マスターデータ!$B$2:$C$22,2,FALSE)</f>
        <v>#N/A</v>
      </c>
      <c r="O43" s="211"/>
      <c r="P43" s="191"/>
      <c r="R43" s="196" t="str">
        <f t="shared" si="1"/>
        <v>　　</v>
      </c>
    </row>
    <row r="44" spans="1:18" ht="32.25" customHeight="1" x14ac:dyDescent="0.2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27</v>
      </c>
      <c r="J44" s="68"/>
      <c r="K44" s="67" t="e">
        <f>VLOOKUP($I44,マスターデータ!$B$2:$C$22,2,FALSE)</f>
        <v>#N/A</v>
      </c>
      <c r="L44" s="253"/>
      <c r="M44" s="254"/>
      <c r="N44" s="67" t="e">
        <f>VLOOKUP($L44,マスターデータ!$B$2:$C$22,2,FALSE)</f>
        <v>#N/A</v>
      </c>
      <c r="O44" s="211"/>
      <c r="P44" s="191"/>
      <c r="R44" s="196" t="str">
        <f t="shared" si="1"/>
        <v>　　</v>
      </c>
    </row>
    <row r="45" spans="1:18" ht="32.25" customHeight="1" x14ac:dyDescent="0.2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27</v>
      </c>
      <c r="J45" s="68"/>
      <c r="K45" s="67" t="e">
        <f>VLOOKUP($I45,マスターデータ!$B$2:$C$22,2,FALSE)</f>
        <v>#N/A</v>
      </c>
      <c r="L45" s="253"/>
      <c r="M45" s="254"/>
      <c r="N45" s="67" t="e">
        <f>VLOOKUP($L45,マスターデータ!$B$2:$C$22,2,FALSE)</f>
        <v>#N/A</v>
      </c>
      <c r="O45" s="211"/>
      <c r="P45" s="191"/>
      <c r="R45" s="196" t="str">
        <f t="shared" si="1"/>
        <v>　　</v>
      </c>
    </row>
    <row r="46" spans="1:18" ht="32.25" customHeight="1" x14ac:dyDescent="0.2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27</v>
      </c>
      <c r="J46" s="68"/>
      <c r="K46" s="67" t="e">
        <f>VLOOKUP($I46,マスターデータ!$B$2:$C$22,2,FALSE)</f>
        <v>#N/A</v>
      </c>
      <c r="L46" s="253"/>
      <c r="M46" s="254"/>
      <c r="N46" s="67" t="e">
        <f>VLOOKUP($L46,マスターデータ!$B$2:$C$22,2,FALSE)</f>
        <v>#N/A</v>
      </c>
      <c r="O46" s="211"/>
      <c r="P46" s="191"/>
      <c r="R46" s="196" t="str">
        <f t="shared" si="1"/>
        <v>　　</v>
      </c>
    </row>
    <row r="47" spans="1:18" ht="32.25" customHeight="1" x14ac:dyDescent="0.2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27</v>
      </c>
      <c r="J47" s="68"/>
      <c r="K47" s="67" t="e">
        <f>VLOOKUP($I47,マスターデータ!$B$2:$C$22,2,FALSE)</f>
        <v>#N/A</v>
      </c>
      <c r="L47" s="253"/>
      <c r="M47" s="254"/>
      <c r="N47" s="67" t="e">
        <f>VLOOKUP($L47,マスターデータ!$B$2:$C$22,2,FALSE)</f>
        <v>#N/A</v>
      </c>
      <c r="O47" s="211"/>
      <c r="P47" s="191"/>
      <c r="R47" s="196" t="str">
        <f t="shared" si="1"/>
        <v>　　</v>
      </c>
    </row>
    <row r="48" spans="1:18" ht="32.25" customHeight="1" x14ac:dyDescent="0.2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27</v>
      </c>
      <c r="J48" s="68"/>
      <c r="K48" s="67" t="e">
        <f>VLOOKUP($I48,マスターデータ!$B$2:$C$22,2,FALSE)</f>
        <v>#N/A</v>
      </c>
      <c r="L48" s="253"/>
      <c r="M48" s="254"/>
      <c r="N48" s="67" t="e">
        <f>VLOOKUP($L48,マスターデータ!$B$2:$C$22,2,FALSE)</f>
        <v>#N/A</v>
      </c>
      <c r="O48" s="211"/>
      <c r="P48" s="191"/>
      <c r="R48" s="196" t="str">
        <f t="shared" si="1"/>
        <v>　　</v>
      </c>
    </row>
    <row r="49" spans="1:19" ht="32.25" customHeight="1" x14ac:dyDescent="0.2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27</v>
      </c>
      <c r="J49" s="68"/>
      <c r="K49" s="67" t="e">
        <f>VLOOKUP($I49,マスターデータ!$B$2:$C$22,2,FALSE)</f>
        <v>#N/A</v>
      </c>
      <c r="L49" s="253"/>
      <c r="M49" s="254"/>
      <c r="N49" s="67" t="e">
        <f>VLOOKUP($L49,マスターデータ!$B$2:$C$22,2,FALSE)</f>
        <v>#N/A</v>
      </c>
      <c r="O49" s="211"/>
      <c r="P49" s="191"/>
      <c r="R49" s="196" t="str">
        <f t="shared" si="1"/>
        <v>　　</v>
      </c>
    </row>
    <row r="50" spans="1:19" ht="32.25" customHeight="1" x14ac:dyDescent="0.2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27</v>
      </c>
      <c r="J50" s="68"/>
      <c r="K50" s="67" t="e">
        <f>VLOOKUP($I50,マスターデータ!$B$2:$C$22,2,FALSE)</f>
        <v>#N/A</v>
      </c>
      <c r="L50" s="253"/>
      <c r="M50" s="254"/>
      <c r="N50" s="67" t="e">
        <f>VLOOKUP($L50,マスターデータ!$B$2:$C$22,2,FALSE)</f>
        <v>#N/A</v>
      </c>
      <c r="O50" s="211"/>
      <c r="P50" s="191"/>
      <c r="R50" s="196" t="str">
        <f t="shared" si="1"/>
        <v>　　</v>
      </c>
    </row>
    <row r="51" spans="1:19" ht="32.25" customHeight="1" x14ac:dyDescent="0.2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27</v>
      </c>
      <c r="J51" s="68"/>
      <c r="K51" s="67" t="e">
        <f>VLOOKUP($I51,マスターデータ!$B$2:$C$22,2,FALSE)</f>
        <v>#N/A</v>
      </c>
      <c r="L51" s="253"/>
      <c r="M51" s="254"/>
      <c r="N51" s="67" t="e">
        <f>VLOOKUP($L51,マスターデータ!$B$2:$C$22,2,FALSE)</f>
        <v>#N/A</v>
      </c>
      <c r="O51" s="211"/>
      <c r="P51" s="191"/>
      <c r="R51" s="196" t="str">
        <f t="shared" si="1"/>
        <v>　　</v>
      </c>
    </row>
    <row r="52" spans="1:19" ht="32.25" customHeight="1" x14ac:dyDescent="0.2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27</v>
      </c>
      <c r="J52" s="68"/>
      <c r="K52" s="67" t="e">
        <f>VLOOKUP($I52,マスターデータ!$B$2:$C$22,2,FALSE)</f>
        <v>#N/A</v>
      </c>
      <c r="L52" s="253"/>
      <c r="M52" s="254"/>
      <c r="N52" s="67" t="e">
        <f>VLOOKUP($L52,マスターデータ!$B$2:$C$22,2,FALSE)</f>
        <v>#N/A</v>
      </c>
      <c r="O52" s="211"/>
      <c r="P52" s="191"/>
      <c r="R52" s="196" t="str">
        <f t="shared" si="1"/>
        <v>　　</v>
      </c>
    </row>
    <row r="53" spans="1:19" ht="32.25" customHeight="1" x14ac:dyDescent="0.2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27</v>
      </c>
      <c r="J53" s="68"/>
      <c r="K53" s="67" t="e">
        <f>VLOOKUP($I53,マスターデータ!$B$2:$C$22,2,FALSE)</f>
        <v>#N/A</v>
      </c>
      <c r="L53" s="255"/>
      <c r="M53" s="254"/>
      <c r="N53" s="67" t="e">
        <f>VLOOKUP($L53,マスターデータ!$B$2:$C$22,2,FALSE)</f>
        <v>#N/A</v>
      </c>
      <c r="O53" s="211"/>
      <c r="P53" s="191"/>
      <c r="R53" s="196" t="str">
        <f t="shared" si="1"/>
        <v>　　</v>
      </c>
    </row>
    <row r="54" spans="1:19" ht="32.25" customHeight="1" thickBot="1" x14ac:dyDescent="0.25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27</v>
      </c>
      <c r="J54" s="70"/>
      <c r="K54" s="67" t="e">
        <f>VLOOKUP($I54,マスターデータ!$B$2:$C$22,2,FALSE)</f>
        <v>#N/A</v>
      </c>
      <c r="L54" s="17"/>
      <c r="M54" s="256"/>
      <c r="N54" s="67" t="e">
        <f>VLOOKUP($L54,マスターデータ!$B$2:$C$22,2,FALSE)</f>
        <v>#N/A</v>
      </c>
      <c r="O54" s="212"/>
      <c r="P54" s="194"/>
      <c r="R54" s="196" t="str">
        <f t="shared" si="1"/>
        <v>　　</v>
      </c>
    </row>
    <row r="55" spans="1:19" ht="32.25" customHeight="1" x14ac:dyDescent="0.2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27</v>
      </c>
      <c r="J55" s="66"/>
      <c r="K55" s="67" t="e">
        <f>VLOOKUP($I55,マスターデータ!$B$2:$C$22,2,FALSE)</f>
        <v>#N/A</v>
      </c>
      <c r="L55" s="12"/>
      <c r="M55" s="254"/>
      <c r="N55" s="67" t="e">
        <f>VLOOKUP($L55,マスターデータ!$B$2:$C$22,2,FALSE)</f>
        <v>#N/A</v>
      </c>
      <c r="O55" s="213"/>
      <c r="P55" s="195"/>
      <c r="R55" s="196" t="str">
        <f t="shared" si="1"/>
        <v>　　</v>
      </c>
      <c r="S55" s="10" t="s">
        <v>28</v>
      </c>
    </row>
    <row r="56" spans="1:19" ht="32.25" customHeight="1" x14ac:dyDescent="0.2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27</v>
      </c>
      <c r="J56" s="68"/>
      <c r="K56" s="67" t="e">
        <f>VLOOKUP($I56,マスターデータ!$B$2:$C$22,2,FALSE)</f>
        <v>#N/A</v>
      </c>
      <c r="L56" s="253"/>
      <c r="M56" s="254"/>
      <c r="N56" s="67" t="e">
        <f>VLOOKUP($L56,マスターデータ!$B$2:$C$22,2,FALSE)</f>
        <v>#N/A</v>
      </c>
      <c r="O56" s="211"/>
      <c r="P56" s="191"/>
      <c r="R56" s="196" t="str">
        <f t="shared" si="1"/>
        <v>　　</v>
      </c>
      <c r="S56" s="10" t="s">
        <v>28</v>
      </c>
    </row>
    <row r="57" spans="1:19" ht="32.25" customHeight="1" x14ac:dyDescent="0.2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27</v>
      </c>
      <c r="J57" s="68"/>
      <c r="K57" s="67" t="e">
        <f>VLOOKUP($I57,マスターデータ!$B$2:$C$22,2,FALSE)</f>
        <v>#N/A</v>
      </c>
      <c r="L57" s="253"/>
      <c r="M57" s="254"/>
      <c r="N57" s="67" t="e">
        <f>VLOOKUP($L57,マスターデータ!$B$2:$C$22,2,FALSE)</f>
        <v>#N/A</v>
      </c>
      <c r="O57" s="211"/>
      <c r="P57" s="191"/>
      <c r="R57" s="196" t="str">
        <f t="shared" si="1"/>
        <v>　　</v>
      </c>
      <c r="S57" s="10" t="s">
        <v>28</v>
      </c>
    </row>
    <row r="58" spans="1:19" ht="32.25" customHeight="1" x14ac:dyDescent="0.2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27</v>
      </c>
      <c r="J58" s="68"/>
      <c r="K58" s="67" t="e">
        <f>VLOOKUP($I58,マスターデータ!$B$2:$C$22,2,FALSE)</f>
        <v>#N/A</v>
      </c>
      <c r="L58" s="253"/>
      <c r="M58" s="254"/>
      <c r="N58" s="67" t="e">
        <f>VLOOKUP($L58,マスターデータ!$B$2:$C$22,2,FALSE)</f>
        <v>#N/A</v>
      </c>
      <c r="O58" s="211"/>
      <c r="P58" s="191"/>
      <c r="R58" s="196" t="str">
        <f t="shared" si="1"/>
        <v>　　</v>
      </c>
      <c r="S58" s="10" t="s">
        <v>28</v>
      </c>
    </row>
    <row r="59" spans="1:19" ht="32.25" customHeight="1" x14ac:dyDescent="0.2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27</v>
      </c>
      <c r="J59" s="68"/>
      <c r="K59" s="67" t="e">
        <f>VLOOKUP($I59,マスターデータ!$B$2:$C$22,2,FALSE)</f>
        <v>#N/A</v>
      </c>
      <c r="L59" s="253"/>
      <c r="M59" s="254"/>
      <c r="N59" s="67" t="e">
        <f>VLOOKUP($L59,マスターデータ!$B$2:$C$22,2,FALSE)</f>
        <v>#N/A</v>
      </c>
      <c r="O59" s="211"/>
      <c r="P59" s="191"/>
      <c r="R59" s="196" t="str">
        <f t="shared" si="1"/>
        <v>　　</v>
      </c>
      <c r="S59" s="10" t="s">
        <v>28</v>
      </c>
    </row>
    <row r="60" spans="1:19" ht="32.25" customHeight="1" x14ac:dyDescent="0.2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27</v>
      </c>
      <c r="J60" s="68"/>
      <c r="K60" s="67" t="e">
        <f>VLOOKUP($I60,マスターデータ!$B$2:$C$22,2,FALSE)</f>
        <v>#N/A</v>
      </c>
      <c r="L60" s="253"/>
      <c r="M60" s="254"/>
      <c r="N60" s="67" t="e">
        <f>VLOOKUP($L60,マスターデータ!$B$2:$C$22,2,FALSE)</f>
        <v>#N/A</v>
      </c>
      <c r="O60" s="211"/>
      <c r="P60" s="191"/>
      <c r="R60" s="196" t="str">
        <f t="shared" si="1"/>
        <v>　　</v>
      </c>
      <c r="S60" s="2" t="s">
        <v>28</v>
      </c>
    </row>
    <row r="61" spans="1:19" ht="32.25" customHeight="1" x14ac:dyDescent="0.2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27</v>
      </c>
      <c r="J61" s="68"/>
      <c r="K61" s="67" t="e">
        <f>VLOOKUP($I61,マスターデータ!$B$2:$C$22,2,FALSE)</f>
        <v>#N/A</v>
      </c>
      <c r="L61" s="253"/>
      <c r="M61" s="254"/>
      <c r="N61" s="67" t="e">
        <f>VLOOKUP($L61,マスターデータ!$B$2:$C$22,2,FALSE)</f>
        <v>#N/A</v>
      </c>
      <c r="O61" s="211"/>
      <c r="P61" s="191"/>
      <c r="R61" s="196" t="str">
        <f t="shared" si="1"/>
        <v>　　</v>
      </c>
    </row>
    <row r="62" spans="1:19" ht="32.25" customHeight="1" x14ac:dyDescent="0.2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27</v>
      </c>
      <c r="J62" s="68"/>
      <c r="K62" s="67" t="e">
        <f>VLOOKUP($I62,マスターデータ!$B$2:$C$22,2,FALSE)</f>
        <v>#N/A</v>
      </c>
      <c r="L62" s="253"/>
      <c r="M62" s="254"/>
      <c r="N62" s="67" t="e">
        <f>VLOOKUP($L62,マスターデータ!$B$2:$C$22,2,FALSE)</f>
        <v>#N/A</v>
      </c>
      <c r="O62" s="211"/>
      <c r="P62" s="191"/>
      <c r="R62" s="196" t="str">
        <f t="shared" si="1"/>
        <v>　　</v>
      </c>
    </row>
    <row r="63" spans="1:19" ht="32.25" customHeight="1" x14ac:dyDescent="0.2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27</v>
      </c>
      <c r="J63" s="68"/>
      <c r="K63" s="67" t="e">
        <f>VLOOKUP($I63,マスターデータ!$B$2:$C$22,2,FALSE)</f>
        <v>#N/A</v>
      </c>
      <c r="L63" s="253"/>
      <c r="M63" s="254"/>
      <c r="N63" s="67" t="e">
        <f>VLOOKUP($L63,マスターデータ!$B$2:$C$22,2,FALSE)</f>
        <v>#N/A</v>
      </c>
      <c r="O63" s="211"/>
      <c r="P63" s="191"/>
      <c r="R63" s="196" t="str">
        <f t="shared" si="1"/>
        <v>　　</v>
      </c>
    </row>
    <row r="64" spans="1:19" ht="32.25" customHeight="1" x14ac:dyDescent="0.2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27</v>
      </c>
      <c r="J64" s="68"/>
      <c r="K64" s="67" t="e">
        <f>VLOOKUP($I64,マスターデータ!$B$2:$C$22,2,FALSE)</f>
        <v>#N/A</v>
      </c>
      <c r="L64" s="253"/>
      <c r="M64" s="254"/>
      <c r="N64" s="67" t="e">
        <f>VLOOKUP($L64,マスターデータ!$B$2:$C$22,2,FALSE)</f>
        <v>#N/A</v>
      </c>
      <c r="O64" s="211"/>
      <c r="P64" s="191"/>
      <c r="R64" s="196" t="str">
        <f t="shared" si="1"/>
        <v>　　</v>
      </c>
    </row>
    <row r="65" spans="1:18" ht="32.25" customHeight="1" x14ac:dyDescent="0.2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27</v>
      </c>
      <c r="J65" s="68"/>
      <c r="K65" s="67" t="e">
        <f>VLOOKUP($I65,マスターデータ!$B$2:$C$22,2,FALSE)</f>
        <v>#N/A</v>
      </c>
      <c r="L65" s="253" t="s">
        <v>27</v>
      </c>
      <c r="M65" s="254"/>
      <c r="N65" s="67" t="e">
        <f>VLOOKUP($L65,マスターデータ!$B$2:$C$22,2,FALSE)</f>
        <v>#N/A</v>
      </c>
      <c r="O65" s="211"/>
      <c r="P65" s="191"/>
      <c r="R65" s="196" t="str">
        <f t="shared" si="1"/>
        <v>　　</v>
      </c>
    </row>
    <row r="66" spans="1:18" ht="32.25" customHeight="1" x14ac:dyDescent="0.2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27</v>
      </c>
      <c r="J66" s="68"/>
      <c r="K66" s="67" t="e">
        <f>VLOOKUP($I66,マスターデータ!$B$2:$C$22,2,FALSE)</f>
        <v>#N/A</v>
      </c>
      <c r="L66" s="253" t="s">
        <v>27</v>
      </c>
      <c r="M66" s="254"/>
      <c r="N66" s="67" t="e">
        <f>VLOOKUP($L66,マスターデータ!$B$2:$C$22,2,FALSE)</f>
        <v>#N/A</v>
      </c>
      <c r="O66" s="211"/>
      <c r="P66" s="191"/>
      <c r="R66" s="196" t="str">
        <f t="shared" si="1"/>
        <v>　　</v>
      </c>
    </row>
    <row r="67" spans="1:18" ht="32.25" customHeight="1" x14ac:dyDescent="0.2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27</v>
      </c>
      <c r="J67" s="68"/>
      <c r="K67" s="67" t="e">
        <f>VLOOKUP($I67,マスターデータ!$B$2:$C$22,2,FALSE)</f>
        <v>#N/A</v>
      </c>
      <c r="L67" s="253" t="s">
        <v>27</v>
      </c>
      <c r="M67" s="254"/>
      <c r="N67" s="67" t="e">
        <f>VLOOKUP($L67,マスターデータ!$B$2:$C$22,2,FALSE)</f>
        <v>#N/A</v>
      </c>
      <c r="O67" s="211"/>
      <c r="P67" s="191"/>
      <c r="R67" s="196" t="str">
        <f t="shared" si="1"/>
        <v>　　</v>
      </c>
    </row>
    <row r="68" spans="1:18" ht="32.25" customHeight="1" x14ac:dyDescent="0.2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27</v>
      </c>
      <c r="J68" s="68"/>
      <c r="K68" s="67" t="e">
        <f>VLOOKUP($I68,マスターデータ!$B$2:$C$22,2,FALSE)</f>
        <v>#N/A</v>
      </c>
      <c r="L68" s="253" t="s">
        <v>27</v>
      </c>
      <c r="M68" s="254"/>
      <c r="N68" s="67" t="e">
        <f>VLOOKUP($L68,マスターデータ!$B$2:$C$22,2,FALSE)</f>
        <v>#N/A</v>
      </c>
      <c r="O68" s="211"/>
      <c r="P68" s="191"/>
      <c r="R68" s="196" t="str">
        <f t="shared" si="1"/>
        <v>　　</v>
      </c>
    </row>
    <row r="69" spans="1:18" ht="32.25" customHeight="1" x14ac:dyDescent="0.2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27</v>
      </c>
      <c r="J69" s="68"/>
      <c r="K69" s="67" t="e">
        <f>VLOOKUP($I69,マスターデータ!$B$2:$C$22,2,FALSE)</f>
        <v>#N/A</v>
      </c>
      <c r="L69" s="253" t="s">
        <v>27</v>
      </c>
      <c r="M69" s="254"/>
      <c r="N69" s="67" t="e">
        <f>VLOOKUP($L69,マスターデータ!$B$2:$C$22,2,FALSE)</f>
        <v>#N/A</v>
      </c>
      <c r="O69" s="211"/>
      <c r="P69" s="191"/>
      <c r="R69" s="196" t="str">
        <f t="shared" si="1"/>
        <v>　　</v>
      </c>
    </row>
    <row r="70" spans="1:18" ht="32.25" customHeight="1" x14ac:dyDescent="0.2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27</v>
      </c>
      <c r="J70" s="68"/>
      <c r="K70" s="67" t="e">
        <f>VLOOKUP($I70,マスターデータ!$B$2:$C$22,2,FALSE)</f>
        <v>#N/A</v>
      </c>
      <c r="L70" s="253" t="s">
        <v>27</v>
      </c>
      <c r="M70" s="254"/>
      <c r="N70" s="67" t="e">
        <f>VLOOKUP($L70,マスターデータ!$B$2:$C$22,2,FALSE)</f>
        <v>#N/A</v>
      </c>
      <c r="O70" s="211"/>
      <c r="P70" s="191"/>
      <c r="R70" s="196" t="str">
        <f t="shared" si="1"/>
        <v>　　</v>
      </c>
    </row>
    <row r="71" spans="1:18" ht="32.25" customHeight="1" x14ac:dyDescent="0.2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27</v>
      </c>
      <c r="J71" s="68"/>
      <c r="K71" s="67" t="e">
        <f>VLOOKUP($I71,マスターデータ!$B$2:$C$22,2,FALSE)</f>
        <v>#N/A</v>
      </c>
      <c r="L71" s="253" t="s">
        <v>27</v>
      </c>
      <c r="M71" s="254"/>
      <c r="N71" s="67" t="e">
        <f>VLOOKUP($L71,マスターデータ!$B$2:$C$22,2,FALSE)</f>
        <v>#N/A</v>
      </c>
      <c r="O71" s="211"/>
      <c r="P71" s="191"/>
      <c r="R71" s="196" t="str">
        <f t="shared" si="1"/>
        <v>　　</v>
      </c>
    </row>
    <row r="72" spans="1:18" ht="32.25" customHeight="1" x14ac:dyDescent="0.2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27</v>
      </c>
      <c r="J72" s="68"/>
      <c r="K72" s="67" t="e">
        <f>VLOOKUP($I72,マスターデータ!$B$2:$C$22,2,FALSE)</f>
        <v>#N/A</v>
      </c>
      <c r="L72" s="253" t="s">
        <v>27</v>
      </c>
      <c r="M72" s="254"/>
      <c r="N72" s="67" t="e">
        <f>VLOOKUP($L72,マスターデータ!$B$2:$C$22,2,FALSE)</f>
        <v>#N/A</v>
      </c>
      <c r="O72" s="211"/>
      <c r="P72" s="191"/>
      <c r="R72" s="196" t="str">
        <f t="shared" si="1"/>
        <v>　　</v>
      </c>
    </row>
    <row r="73" spans="1:18" ht="32.25" customHeight="1" x14ac:dyDescent="0.2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27</v>
      </c>
      <c r="J73" s="68"/>
      <c r="K73" s="67" t="e">
        <f>VLOOKUP($I73,マスターデータ!$B$2:$C$22,2,FALSE)</f>
        <v>#N/A</v>
      </c>
      <c r="L73" s="253" t="s">
        <v>27</v>
      </c>
      <c r="M73" s="254"/>
      <c r="N73" s="67" t="e">
        <f>VLOOKUP($L73,マスターデータ!$B$2:$C$22,2,FALSE)</f>
        <v>#N/A</v>
      </c>
      <c r="O73" s="211"/>
      <c r="P73" s="191"/>
      <c r="R73" s="196" t="str">
        <f t="shared" si="1"/>
        <v>　　</v>
      </c>
    </row>
    <row r="74" spans="1:18" ht="32.25" customHeight="1" x14ac:dyDescent="0.2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27</v>
      </c>
      <c r="J74" s="68"/>
      <c r="K74" s="67" t="e">
        <f>VLOOKUP($I74,マスターデータ!$B$2:$C$22,2,FALSE)</f>
        <v>#N/A</v>
      </c>
      <c r="L74" s="253" t="s">
        <v>27</v>
      </c>
      <c r="M74" s="254"/>
      <c r="N74" s="67" t="e">
        <f>VLOOKUP($L74,マスターデータ!$B$2:$C$22,2,FALSE)</f>
        <v>#N/A</v>
      </c>
      <c r="O74" s="211"/>
      <c r="P74" s="191"/>
      <c r="R74" s="196" t="str">
        <f t="shared" si="1"/>
        <v>　　</v>
      </c>
    </row>
    <row r="75" spans="1:18" ht="32.25" customHeight="1" x14ac:dyDescent="0.2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27</v>
      </c>
      <c r="J75" s="68"/>
      <c r="K75" s="67" t="e">
        <f>VLOOKUP($I75,マスターデータ!$B$2:$C$22,2,FALSE)</f>
        <v>#N/A</v>
      </c>
      <c r="L75" s="253" t="s">
        <v>27</v>
      </c>
      <c r="M75" s="254"/>
      <c r="N75" s="67" t="e">
        <f>VLOOKUP($L75,マスターデータ!$B$2:$C$22,2,FALSE)</f>
        <v>#N/A</v>
      </c>
      <c r="O75" s="211"/>
      <c r="P75" s="191"/>
      <c r="R75" s="196" t="str">
        <f t="shared" si="1"/>
        <v>　　</v>
      </c>
    </row>
    <row r="76" spans="1:18" ht="32.25" customHeight="1" x14ac:dyDescent="0.2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27</v>
      </c>
      <c r="J76" s="68"/>
      <c r="K76" s="67" t="e">
        <f>VLOOKUP($I76,マスターデータ!$B$2:$C$22,2,FALSE)</f>
        <v>#N/A</v>
      </c>
      <c r="L76" s="253" t="s">
        <v>27</v>
      </c>
      <c r="M76" s="254"/>
      <c r="N76" s="67" t="e">
        <f>VLOOKUP($L76,マスターデータ!$B$2:$C$22,2,FALSE)</f>
        <v>#N/A</v>
      </c>
      <c r="O76" s="211"/>
      <c r="P76" s="191"/>
      <c r="R76" s="196" t="str">
        <f t="shared" si="1"/>
        <v>　　</v>
      </c>
    </row>
    <row r="77" spans="1:18" ht="32.25" customHeight="1" x14ac:dyDescent="0.2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27</v>
      </c>
      <c r="J77" s="68"/>
      <c r="K77" s="67" t="e">
        <f>VLOOKUP($I77,マスターデータ!$B$2:$C$22,2,FALSE)</f>
        <v>#N/A</v>
      </c>
      <c r="L77" s="253" t="s">
        <v>27</v>
      </c>
      <c r="M77" s="254"/>
      <c r="N77" s="67" t="e">
        <f>VLOOKUP($L77,マスターデータ!$B$2:$C$22,2,FALSE)</f>
        <v>#N/A</v>
      </c>
      <c r="O77" s="211"/>
      <c r="P77" s="191"/>
      <c r="R77" s="196" t="str">
        <f t="shared" si="1"/>
        <v>　　</v>
      </c>
    </row>
    <row r="78" spans="1:18" ht="32.25" customHeight="1" x14ac:dyDescent="0.2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27</v>
      </c>
      <c r="J78" s="68"/>
      <c r="K78" s="67" t="e">
        <f>VLOOKUP($I78,マスターデータ!$B$2:$C$22,2,FALSE)</f>
        <v>#N/A</v>
      </c>
      <c r="L78" s="253" t="s">
        <v>27</v>
      </c>
      <c r="M78" s="254"/>
      <c r="N78" s="67" t="e">
        <f>VLOOKUP($L78,マスターデータ!$B$2:$C$22,2,FALSE)</f>
        <v>#N/A</v>
      </c>
      <c r="O78" s="211"/>
      <c r="P78" s="191"/>
      <c r="R78" s="196" t="str">
        <f t="shared" si="1"/>
        <v>　　</v>
      </c>
    </row>
    <row r="79" spans="1:18" ht="32.25" customHeight="1" x14ac:dyDescent="0.2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27</v>
      </c>
      <c r="J79" s="68"/>
      <c r="K79" s="67" t="e">
        <f>VLOOKUP($I79,マスターデータ!$B$2:$C$22,2,FALSE)</f>
        <v>#N/A</v>
      </c>
      <c r="L79" s="253" t="s">
        <v>27</v>
      </c>
      <c r="M79" s="254"/>
      <c r="N79" s="67" t="e">
        <f>VLOOKUP($L79,マスターデータ!$B$2:$C$22,2,FALSE)</f>
        <v>#N/A</v>
      </c>
      <c r="O79" s="211"/>
      <c r="P79" s="191"/>
      <c r="R79" s="196" t="str">
        <f t="shared" si="1"/>
        <v>　　</v>
      </c>
    </row>
    <row r="80" spans="1:18" ht="32.25" customHeight="1" x14ac:dyDescent="0.2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27</v>
      </c>
      <c r="J80" s="68"/>
      <c r="K80" s="67" t="e">
        <f>VLOOKUP($I80,マスターデータ!$B$2:$C$22,2,FALSE)</f>
        <v>#N/A</v>
      </c>
      <c r="L80" s="253" t="s">
        <v>27</v>
      </c>
      <c r="M80" s="254"/>
      <c r="N80" s="67" t="e">
        <f>VLOOKUP($L80,マスターデータ!$B$2:$C$22,2,FALSE)</f>
        <v>#N/A</v>
      </c>
      <c r="O80" s="211"/>
      <c r="P80" s="191"/>
      <c r="R80" s="196" t="str">
        <f t="shared" si="1"/>
        <v>　　</v>
      </c>
    </row>
    <row r="81" spans="1:18" ht="32.25" customHeight="1" x14ac:dyDescent="0.2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27</v>
      </c>
      <c r="J81" s="68"/>
      <c r="K81" s="67" t="e">
        <f>VLOOKUP($I81,マスターデータ!$B$2:$C$22,2,FALSE)</f>
        <v>#N/A</v>
      </c>
      <c r="L81" s="253" t="s">
        <v>27</v>
      </c>
      <c r="M81" s="254"/>
      <c r="N81" s="67" t="e">
        <f>VLOOKUP($L81,マスターデータ!$B$2:$C$22,2,FALSE)</f>
        <v>#N/A</v>
      </c>
      <c r="O81" s="211"/>
      <c r="P81" s="191"/>
      <c r="R81" s="196" t="str">
        <f t="shared" si="1"/>
        <v>　　</v>
      </c>
    </row>
    <row r="82" spans="1:18" ht="32.25" customHeight="1" x14ac:dyDescent="0.2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27</v>
      </c>
      <c r="J82" s="68"/>
      <c r="K82" s="67" t="e">
        <f>VLOOKUP($I82,マスターデータ!$B$2:$C$22,2,FALSE)</f>
        <v>#N/A</v>
      </c>
      <c r="L82" s="253" t="s">
        <v>27</v>
      </c>
      <c r="M82" s="254"/>
      <c r="N82" s="67" t="e">
        <f>VLOOKUP($L82,マスターデータ!$B$2:$C$22,2,FALSE)</f>
        <v>#N/A</v>
      </c>
      <c r="O82" s="211"/>
      <c r="P82" s="191"/>
      <c r="R82" s="196" t="str">
        <f t="shared" si="1"/>
        <v>　　</v>
      </c>
    </row>
    <row r="83" spans="1:18" ht="32.25" customHeight="1" x14ac:dyDescent="0.2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27</v>
      </c>
      <c r="J83" s="68"/>
      <c r="K83" s="67" t="e">
        <f>VLOOKUP($I83,マスターデータ!$B$2:$C$22,2,FALSE)</f>
        <v>#N/A</v>
      </c>
      <c r="L83" s="255" t="s">
        <v>27</v>
      </c>
      <c r="M83" s="254"/>
      <c r="N83" s="67" t="e">
        <f>VLOOKUP($L83,マスターデータ!$B$2:$C$22,2,FALSE)</f>
        <v>#N/A</v>
      </c>
      <c r="O83" s="211"/>
      <c r="P83" s="191"/>
      <c r="R83" s="196" t="str">
        <f t="shared" si="1"/>
        <v>　　</v>
      </c>
    </row>
    <row r="84" spans="1:18" ht="32.25" customHeight="1" thickBot="1" x14ac:dyDescent="0.25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27</v>
      </c>
      <c r="J84" s="70"/>
      <c r="K84" s="71" t="e">
        <f>VLOOKUP($I84,マスターデータ!$B$2:$C$22,2,FALSE)</f>
        <v>#N/A</v>
      </c>
      <c r="L84" s="17" t="s">
        <v>27</v>
      </c>
      <c r="M84" s="256"/>
      <c r="N84" s="71" t="e">
        <f>VLOOKUP($L84,マスターデータ!$B$2:$C$22,2,FALSE)</f>
        <v>#N/A</v>
      </c>
      <c r="O84" s="212"/>
      <c r="P84" s="194"/>
      <c r="R84" s="196" t="str">
        <f t="shared" si="1"/>
        <v>　　</v>
      </c>
    </row>
    <row r="85" spans="1:18" ht="20.25" customHeight="1" x14ac:dyDescent="0.2">
      <c r="F85" s="3"/>
      <c r="G85" s="3"/>
      <c r="H85" s="18"/>
      <c r="I85" s="18"/>
      <c r="J85" s="6"/>
      <c r="K85" s="19"/>
      <c r="L85" s="19" t="s">
        <v>28</v>
      </c>
      <c r="M85" s="19"/>
      <c r="N85" s="19"/>
      <c r="O85" s="3"/>
      <c r="P85" s="77"/>
    </row>
  </sheetData>
  <sheetProtection sheet="1" selectLockedCells="1"/>
  <mergeCells count="22"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topLeftCell="A19" zoomScale="90" zoomScaleNormal="90" zoomScaleSheetLayoutView="90" workbookViewId="0">
      <selection activeCell="E24" sqref="E24"/>
    </sheetView>
  </sheetViews>
  <sheetFormatPr defaultColWidth="9.1796875" defaultRowHeight="12.5" x14ac:dyDescent="0.2"/>
  <cols>
    <col min="2" max="2" width="20.54296875" customWidth="1"/>
    <col min="3" max="3" width="24.7265625" customWidth="1"/>
    <col min="4" max="4" width="18.81640625" customWidth="1"/>
    <col min="5" max="5" width="21.7265625" customWidth="1"/>
    <col min="6" max="11" width="19.54296875" customWidth="1"/>
    <col min="13" max="13" width="0" hidden="1" customWidth="1"/>
    <col min="14" max="14" width="9.1796875" hidden="1" customWidth="1"/>
    <col min="15" max="15" width="6.1796875" hidden="1" customWidth="1"/>
    <col min="16" max="16" width="7" hidden="1" customWidth="1"/>
    <col min="17" max="17" width="16.7265625" hidden="1" customWidth="1"/>
    <col min="18" max="18" width="19.54296875" hidden="1" customWidth="1"/>
    <col min="19" max="19" width="15" hidden="1" customWidth="1"/>
    <col min="20" max="20" width="15.1796875" hidden="1" customWidth="1"/>
  </cols>
  <sheetData>
    <row r="1" spans="1:20" ht="39" customHeight="1" x14ac:dyDescent="0.2">
      <c r="A1" s="331" t="s">
        <v>106</v>
      </c>
      <c r="B1" s="331"/>
      <c r="C1" s="331"/>
      <c r="D1" s="331"/>
    </row>
    <row r="3" spans="1:20" s="83" customFormat="1" ht="23.5" customHeight="1" x14ac:dyDescent="0.2">
      <c r="A3" s="332" t="s">
        <v>107</v>
      </c>
      <c r="B3" s="333"/>
      <c r="C3" s="233" t="s">
        <v>59</v>
      </c>
      <c r="D3" s="82" t="s">
        <v>61</v>
      </c>
      <c r="E3" s="82" t="s">
        <v>60</v>
      </c>
      <c r="F3" s="82" t="s">
        <v>108</v>
      </c>
      <c r="G3" s="82" t="s">
        <v>109</v>
      </c>
      <c r="H3" s="82" t="s">
        <v>110</v>
      </c>
      <c r="I3" s="82" t="s">
        <v>111</v>
      </c>
      <c r="J3" s="82" t="s">
        <v>112</v>
      </c>
      <c r="K3" s="82" t="s">
        <v>113</v>
      </c>
      <c r="P3" s="83" t="s">
        <v>157</v>
      </c>
      <c r="Q3" s="83" t="s">
        <v>158</v>
      </c>
      <c r="R3" s="83" t="s">
        <v>159</v>
      </c>
      <c r="S3" s="83" t="s">
        <v>160</v>
      </c>
      <c r="T3" s="83" t="s">
        <v>161</v>
      </c>
    </row>
    <row r="4" spans="1:20" s="88" customFormat="1" ht="19.75" customHeight="1" x14ac:dyDescent="0.2">
      <c r="A4" s="234">
        <v>1</v>
      </c>
      <c r="B4" s="235" t="s">
        <v>114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117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5" customHeight="1" x14ac:dyDescent="0.2">
      <c r="A5" s="234">
        <v>2</v>
      </c>
      <c r="B5" s="235" t="s">
        <v>114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119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5" customHeight="1" x14ac:dyDescent="0.2">
      <c r="A6" s="234">
        <v>3</v>
      </c>
      <c r="B6" s="235" t="s">
        <v>114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121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5" customHeight="1" x14ac:dyDescent="0.2">
      <c r="A7" s="234">
        <v>4</v>
      </c>
      <c r="B7" s="235" t="s">
        <v>114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122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5" customHeight="1" x14ac:dyDescent="0.2">
      <c r="A8" s="234">
        <v>5</v>
      </c>
      <c r="B8" s="235" t="s">
        <v>114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123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5" customHeight="1" x14ac:dyDescent="0.2">
      <c r="A9" s="234">
        <v>6</v>
      </c>
      <c r="B9" s="235" t="s">
        <v>114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124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5" customHeight="1" x14ac:dyDescent="0.2">
      <c r="A10" s="234">
        <v>7</v>
      </c>
      <c r="B10" s="235" t="s">
        <v>114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125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5" hidden="1" customHeight="1" x14ac:dyDescent="0.2">
      <c r="A11" s="334" t="s">
        <v>126</v>
      </c>
      <c r="B11" s="335"/>
      <c r="C11" s="236" t="s">
        <v>59</v>
      </c>
      <c r="D11" s="237" t="s">
        <v>61</v>
      </c>
      <c r="E11" s="237" t="s">
        <v>60</v>
      </c>
      <c r="F11" s="237" t="s">
        <v>108</v>
      </c>
      <c r="G11" s="237" t="s">
        <v>109</v>
      </c>
      <c r="H11" s="237" t="s">
        <v>110</v>
      </c>
      <c r="I11" s="237" t="s">
        <v>111</v>
      </c>
      <c r="J11" s="237" t="s">
        <v>112</v>
      </c>
      <c r="K11" s="237" t="s">
        <v>113</v>
      </c>
      <c r="P11" s="197" t="s">
        <v>127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5" hidden="1" customHeight="1" x14ac:dyDescent="0.2">
      <c r="A12" s="238">
        <v>1</v>
      </c>
      <c r="B12" s="239" t="s">
        <v>128</v>
      </c>
      <c r="C12" s="196"/>
      <c r="D12" s="197" t="e">
        <f t="shared" ref="D12:D18" si="3">VLOOKUP($C$4:$C$18,$R$4:$T$18,3)</f>
        <v>#N/A</v>
      </c>
      <c r="E12" s="196"/>
      <c r="F12" s="26" t="s">
        <v>116</v>
      </c>
      <c r="G12" s="26" t="s">
        <v>115</v>
      </c>
      <c r="H12" s="26" t="s">
        <v>115</v>
      </c>
      <c r="I12" s="26" t="s">
        <v>116</v>
      </c>
      <c r="J12" s="26" t="s">
        <v>116</v>
      </c>
      <c r="K12" s="26" t="s">
        <v>118</v>
      </c>
      <c r="P12" s="197" t="s">
        <v>129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5" hidden="1" customHeight="1" x14ac:dyDescent="0.2">
      <c r="A13" s="238">
        <v>2</v>
      </c>
      <c r="B13" s="239" t="s">
        <v>128</v>
      </c>
      <c r="C13" s="196"/>
      <c r="D13" s="197" t="e">
        <f t="shared" si="3"/>
        <v>#N/A</v>
      </c>
      <c r="E13" s="196"/>
      <c r="F13" s="26" t="s">
        <v>118</v>
      </c>
      <c r="G13" s="26" t="s">
        <v>116</v>
      </c>
      <c r="H13" s="26" t="s">
        <v>120</v>
      </c>
      <c r="I13" s="26" t="s">
        <v>120</v>
      </c>
      <c r="J13" s="26" t="s">
        <v>118</v>
      </c>
      <c r="K13" s="26" t="s">
        <v>116</v>
      </c>
      <c r="P13" s="197" t="s">
        <v>130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5" hidden="1" customHeight="1" x14ac:dyDescent="0.2">
      <c r="A14" s="238">
        <v>3</v>
      </c>
      <c r="B14" s="239" t="s">
        <v>128</v>
      </c>
      <c r="C14" s="196"/>
      <c r="D14" s="197" t="e">
        <f t="shared" si="3"/>
        <v>#N/A</v>
      </c>
      <c r="E14" s="196"/>
      <c r="F14" s="26" t="s">
        <v>30</v>
      </c>
      <c r="G14" s="26" t="s">
        <v>30</v>
      </c>
      <c r="H14" s="26" t="s">
        <v>30</v>
      </c>
      <c r="I14" s="26" t="s">
        <v>116</v>
      </c>
      <c r="J14" s="26" t="s">
        <v>116</v>
      </c>
      <c r="K14" s="26" t="s">
        <v>116</v>
      </c>
      <c r="P14" s="197" t="s">
        <v>131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5" hidden="1" customHeight="1" x14ac:dyDescent="0.2">
      <c r="A15" s="238">
        <v>4</v>
      </c>
      <c r="B15" s="239" t="s">
        <v>128</v>
      </c>
      <c r="C15" s="196"/>
      <c r="D15" s="197" t="e">
        <f t="shared" si="3"/>
        <v>#N/A</v>
      </c>
      <c r="E15" s="196"/>
      <c r="F15" s="26" t="s">
        <v>132</v>
      </c>
      <c r="G15" s="26" t="s">
        <v>132</v>
      </c>
      <c r="H15" s="26" t="s">
        <v>132</v>
      </c>
      <c r="I15" s="26" t="s">
        <v>132</v>
      </c>
      <c r="J15" s="26" t="s">
        <v>132</v>
      </c>
      <c r="K15" s="26" t="s">
        <v>132</v>
      </c>
      <c r="P15" s="197" t="s">
        <v>133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5" hidden="1" customHeight="1" x14ac:dyDescent="0.2">
      <c r="A16" s="238">
        <v>5</v>
      </c>
      <c r="B16" s="239" t="s">
        <v>128</v>
      </c>
      <c r="C16" s="196"/>
      <c r="D16" s="197" t="e">
        <f t="shared" si="3"/>
        <v>#N/A</v>
      </c>
      <c r="E16" s="196"/>
      <c r="F16" s="26" t="s">
        <v>118</v>
      </c>
      <c r="G16" s="26" t="s">
        <v>132</v>
      </c>
      <c r="H16" s="26" t="s">
        <v>132</v>
      </c>
      <c r="I16" s="26" t="s">
        <v>132</v>
      </c>
      <c r="J16" s="26" t="s">
        <v>132</v>
      </c>
      <c r="K16" s="26" t="s">
        <v>132</v>
      </c>
      <c r="P16" s="197" t="s">
        <v>134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5" hidden="1" customHeight="1" x14ac:dyDescent="0.2">
      <c r="A17" s="238">
        <v>6</v>
      </c>
      <c r="B17" s="239" t="s">
        <v>128</v>
      </c>
      <c r="C17" s="196"/>
      <c r="D17" s="197" t="e">
        <f t="shared" si="3"/>
        <v>#N/A</v>
      </c>
      <c r="E17" s="196"/>
      <c r="F17" s="26" t="s">
        <v>132</v>
      </c>
      <c r="G17" s="26" t="s">
        <v>132</v>
      </c>
      <c r="H17" s="26" t="s">
        <v>132</v>
      </c>
      <c r="I17" s="26" t="s">
        <v>132</v>
      </c>
      <c r="J17" s="26" t="s">
        <v>132</v>
      </c>
      <c r="K17" s="26" t="s">
        <v>118</v>
      </c>
      <c r="P17" s="197" t="s">
        <v>135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5" hidden="1" customHeight="1" x14ac:dyDescent="0.2">
      <c r="A18" s="238">
        <v>7</v>
      </c>
      <c r="B18" s="239" t="s">
        <v>128</v>
      </c>
      <c r="C18" s="196"/>
      <c r="D18" s="197" t="e">
        <f t="shared" si="3"/>
        <v>#N/A</v>
      </c>
      <c r="E18" s="196"/>
      <c r="F18" s="26" t="s">
        <v>118</v>
      </c>
      <c r="G18" s="26" t="s">
        <v>132</v>
      </c>
      <c r="H18" s="26" t="s">
        <v>132</v>
      </c>
      <c r="I18" s="26" t="s">
        <v>132</v>
      </c>
      <c r="J18" s="26" t="s">
        <v>132</v>
      </c>
      <c r="K18" s="26" t="s">
        <v>132</v>
      </c>
      <c r="P18" s="197" t="s">
        <v>136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 x14ac:dyDescent="0.2"/>
    <row r="20" spans="1:20" s="178" customFormat="1" ht="23.5" customHeight="1" x14ac:dyDescent="0.2">
      <c r="A20" s="336" t="s">
        <v>137</v>
      </c>
      <c r="B20" s="337"/>
      <c r="C20" s="240" t="s">
        <v>59</v>
      </c>
      <c r="D20" s="240" t="s">
        <v>138</v>
      </c>
      <c r="E20" s="240" t="s">
        <v>139</v>
      </c>
      <c r="F20" s="240" t="s">
        <v>108</v>
      </c>
      <c r="G20" s="240" t="s">
        <v>109</v>
      </c>
      <c r="H20" s="240" t="s">
        <v>110</v>
      </c>
      <c r="I20" s="240" t="s">
        <v>111</v>
      </c>
      <c r="J20" s="240" t="s">
        <v>112</v>
      </c>
      <c r="K20" s="240" t="s">
        <v>113</v>
      </c>
    </row>
    <row r="21" spans="1:20" s="88" customFormat="1" ht="19.75" customHeight="1" x14ac:dyDescent="0.2">
      <c r="A21" s="241">
        <v>1</v>
      </c>
      <c r="B21" s="241" t="s">
        <v>140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141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5" customHeight="1" x14ac:dyDescent="0.2">
      <c r="A22" s="241">
        <v>2</v>
      </c>
      <c r="B22" s="241" t="s">
        <v>140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142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5" customHeight="1" x14ac:dyDescent="0.2">
      <c r="A23" s="241">
        <v>3</v>
      </c>
      <c r="B23" s="241" t="s">
        <v>140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143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5" customHeight="1" x14ac:dyDescent="0.2">
      <c r="A24" s="241">
        <v>4</v>
      </c>
      <c r="B24" s="241" t="s">
        <v>140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144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5" customHeight="1" x14ac:dyDescent="0.2">
      <c r="A25" s="241">
        <v>5</v>
      </c>
      <c r="B25" s="241" t="s">
        <v>140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145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5" customHeight="1" x14ac:dyDescent="0.2">
      <c r="A26" s="241">
        <v>6</v>
      </c>
      <c r="B26" s="241" t="s">
        <v>140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146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5" customHeight="1" x14ac:dyDescent="0.2">
      <c r="A27" s="241">
        <v>7</v>
      </c>
      <c r="B27" s="241" t="s">
        <v>140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147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5" hidden="1" customHeight="1" x14ac:dyDescent="0.2">
      <c r="A28" s="329" t="s">
        <v>148</v>
      </c>
      <c r="B28" s="330"/>
      <c r="C28" s="199" t="s">
        <v>59</v>
      </c>
      <c r="D28" s="200" t="s">
        <v>61</v>
      </c>
      <c r="E28" s="200" t="s">
        <v>60</v>
      </c>
      <c r="F28" s="200" t="s">
        <v>108</v>
      </c>
      <c r="G28" s="200" t="s">
        <v>109</v>
      </c>
      <c r="H28" s="200" t="s">
        <v>110</v>
      </c>
      <c r="I28" s="200" t="s">
        <v>111</v>
      </c>
      <c r="J28" s="200" t="s">
        <v>112</v>
      </c>
      <c r="K28" s="200" t="s">
        <v>113</v>
      </c>
      <c r="P28" s="197" t="s">
        <v>149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5" hidden="1" customHeight="1" x14ac:dyDescent="0.2">
      <c r="A29" s="198">
        <v>1</v>
      </c>
      <c r="B29" s="198" t="s">
        <v>150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151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5" hidden="1" customHeight="1" x14ac:dyDescent="0.2">
      <c r="A30" s="198">
        <v>2</v>
      </c>
      <c r="B30" s="198" t="s">
        <v>150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152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5" hidden="1" customHeight="1" x14ac:dyDescent="0.2">
      <c r="A31" s="198">
        <v>3</v>
      </c>
      <c r="B31" s="198" t="s">
        <v>150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153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5" hidden="1" customHeight="1" x14ac:dyDescent="0.2">
      <c r="A32" s="198">
        <v>4</v>
      </c>
      <c r="B32" s="198" t="s">
        <v>150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133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5" hidden="1" customHeight="1" x14ac:dyDescent="0.2">
      <c r="A33" s="198">
        <v>5</v>
      </c>
      <c r="B33" s="198" t="s">
        <v>150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134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5" hidden="1" customHeight="1" x14ac:dyDescent="0.2">
      <c r="A34" s="198">
        <v>6</v>
      </c>
      <c r="B34" s="198" t="s">
        <v>150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135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5" hidden="1" customHeight="1" x14ac:dyDescent="0.2">
      <c r="A35" s="198">
        <v>7</v>
      </c>
      <c r="B35" s="198" t="s">
        <v>150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136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te0npcPKZm8v7D5czOIsjIgBMWQWgO5VL1zQguZq7atZ6bhBvzRG5oxa8yjiJVHavsBIzAKp0D5kl9S5iVOE4Q==" saltValue="zva7Y0eLg4hF7BV10RBD7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796875" defaultRowHeight="13" x14ac:dyDescent="0.2"/>
  <cols>
    <col min="1" max="1" width="9.1796875" style="75"/>
    <col min="2" max="2" width="11.81640625" style="75" customWidth="1"/>
    <col min="3" max="3" width="11.453125" style="75" customWidth="1"/>
    <col min="4" max="4" width="9.453125" style="75" customWidth="1"/>
    <col min="5" max="5" width="19.453125" style="75" customWidth="1"/>
    <col min="6" max="6" width="17" style="75" customWidth="1"/>
    <col min="7" max="8" width="18.1796875" style="75" customWidth="1"/>
    <col min="9" max="10" width="9.1796875" style="75"/>
    <col min="11" max="11" width="21.1796875" style="75" customWidth="1"/>
    <col min="12" max="12" width="9.1796875" style="75"/>
    <col min="13" max="13" width="11.81640625" style="75" customWidth="1"/>
    <col min="14" max="14" width="11.453125" style="75" customWidth="1"/>
    <col min="15" max="15" width="9.453125" style="75" customWidth="1"/>
    <col min="16" max="16" width="19.453125" style="75" customWidth="1"/>
    <col min="17" max="17" width="17" style="75" customWidth="1"/>
    <col min="18" max="19" width="18.1796875" style="75" customWidth="1"/>
    <col min="20" max="23" width="9.1796875" style="75"/>
    <col min="24" max="25" width="18.453125" style="75" customWidth="1"/>
    <col min="26" max="16384" width="9.1796875" style="75"/>
  </cols>
  <sheetData>
    <row r="1" spans="1:25" x14ac:dyDescent="0.2">
      <c r="A1" s="338" t="s">
        <v>47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48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63</v>
      </c>
      <c r="Y1" s="340"/>
    </row>
    <row r="2" spans="1:25" x14ac:dyDescent="0.2">
      <c r="A2" s="78" t="s">
        <v>57</v>
      </c>
      <c r="B2" s="78" t="s">
        <v>18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56</v>
      </c>
      <c r="I2" s="78" t="s">
        <v>54</v>
      </c>
      <c r="J2" s="78" t="s">
        <v>55</v>
      </c>
      <c r="L2" s="81" t="s">
        <v>57</v>
      </c>
      <c r="M2" s="81" t="s">
        <v>18</v>
      </c>
      <c r="N2" s="81" t="s">
        <v>49</v>
      </c>
      <c r="O2" s="81" t="s">
        <v>50</v>
      </c>
      <c r="P2" s="81" t="s">
        <v>51</v>
      </c>
      <c r="Q2" s="81" t="s">
        <v>52</v>
      </c>
      <c r="R2" s="81" t="s">
        <v>53</v>
      </c>
      <c r="S2" s="81" t="s">
        <v>58</v>
      </c>
      <c r="T2" s="81" t="s">
        <v>54</v>
      </c>
      <c r="U2" s="81" t="s">
        <v>55</v>
      </c>
      <c r="X2" s="340"/>
      <c r="Y2" s="340"/>
    </row>
    <row r="3" spans="1:25" x14ac:dyDescent="0.2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167</v>
      </c>
      <c r="J3" s="80" t="s">
        <v>168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169</v>
      </c>
      <c r="U3" s="80" t="s">
        <v>168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2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167</v>
      </c>
      <c r="J4" s="80" t="s">
        <v>168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169</v>
      </c>
      <c r="U4" s="80" t="s">
        <v>168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2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167</v>
      </c>
      <c r="J5" s="80" t="s">
        <v>168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169</v>
      </c>
      <c r="U5" s="80" t="s">
        <v>168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2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167</v>
      </c>
      <c r="J6" s="80" t="s">
        <v>168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169</v>
      </c>
      <c r="U6" s="80" t="s">
        <v>168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2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167</v>
      </c>
      <c r="J7" s="80" t="s">
        <v>168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169</v>
      </c>
      <c r="U7" s="80" t="s">
        <v>168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2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167</v>
      </c>
      <c r="J8" s="80" t="s">
        <v>168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169</v>
      </c>
      <c r="U8" s="80" t="s">
        <v>168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2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167</v>
      </c>
      <c r="J9" s="80" t="s">
        <v>168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169</v>
      </c>
      <c r="U9" s="80" t="s">
        <v>168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2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167</v>
      </c>
      <c r="J10" s="80" t="s">
        <v>168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169</v>
      </c>
      <c r="U10" s="80" t="s">
        <v>168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2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167</v>
      </c>
      <c r="J11" s="80" t="s">
        <v>168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169</v>
      </c>
      <c r="U11" s="80" t="s">
        <v>168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2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167</v>
      </c>
      <c r="J12" s="80" t="s">
        <v>168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169</v>
      </c>
      <c r="U12" s="80" t="s">
        <v>168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2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167</v>
      </c>
      <c r="J13" s="80" t="s">
        <v>168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169</v>
      </c>
      <c r="U13" s="80" t="s">
        <v>168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2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167</v>
      </c>
      <c r="J14" s="80" t="s">
        <v>168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169</v>
      </c>
      <c r="U14" s="80" t="s">
        <v>168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2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167</v>
      </c>
      <c r="J15" s="80" t="s">
        <v>168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169</v>
      </c>
      <c r="U15" s="80" t="s">
        <v>168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2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167</v>
      </c>
      <c r="J16" s="80" t="s">
        <v>168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169</v>
      </c>
      <c r="U16" s="80" t="s">
        <v>168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2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167</v>
      </c>
      <c r="J17" s="80" t="s">
        <v>168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169</v>
      </c>
      <c r="U17" s="80" t="s">
        <v>168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2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167</v>
      </c>
      <c r="J18" s="80" t="s">
        <v>168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169</v>
      </c>
      <c r="U18" s="80" t="s">
        <v>168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2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167</v>
      </c>
      <c r="J19" s="80" t="s">
        <v>168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169</v>
      </c>
      <c r="U19" s="80" t="s">
        <v>168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2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167</v>
      </c>
      <c r="J20" s="80" t="s">
        <v>168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169</v>
      </c>
      <c r="U20" s="80" t="s">
        <v>168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2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167</v>
      </c>
      <c r="J21" s="80" t="s">
        <v>168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169</v>
      </c>
      <c r="U21" s="80" t="s">
        <v>168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2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167</v>
      </c>
      <c r="J22" s="80" t="s">
        <v>168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169</v>
      </c>
      <c r="U22" s="80" t="s">
        <v>168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2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167</v>
      </c>
      <c r="J23" s="80" t="s">
        <v>168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169</v>
      </c>
      <c r="U23" s="80" t="s">
        <v>168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2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167</v>
      </c>
      <c r="J24" s="80" t="s">
        <v>168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169</v>
      </c>
      <c r="U24" s="80" t="s">
        <v>168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2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167</v>
      </c>
      <c r="J25" s="80" t="s">
        <v>168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169</v>
      </c>
      <c r="U25" s="80" t="s">
        <v>168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2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167</v>
      </c>
      <c r="J26" s="80" t="s">
        <v>168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169</v>
      </c>
      <c r="U26" s="80" t="s">
        <v>168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2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167</v>
      </c>
      <c r="J27" s="80" t="s">
        <v>168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169</v>
      </c>
      <c r="U27" s="80" t="s">
        <v>168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2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167</v>
      </c>
      <c r="J28" s="80" t="s">
        <v>168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169</v>
      </c>
      <c r="U28" s="80" t="s">
        <v>168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2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167</v>
      </c>
      <c r="J29" s="80" t="s">
        <v>168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169</v>
      </c>
      <c r="U29" s="80" t="s">
        <v>168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2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167</v>
      </c>
      <c r="J30" s="80" t="s">
        <v>168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169</v>
      </c>
      <c r="U30" s="80" t="s">
        <v>168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2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167</v>
      </c>
      <c r="J31" s="80" t="s">
        <v>168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169</v>
      </c>
      <c r="U31" s="80" t="s">
        <v>168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2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167</v>
      </c>
      <c r="J32" s="80" t="s">
        <v>168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169</v>
      </c>
      <c r="U32" s="80" t="s">
        <v>168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2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167</v>
      </c>
      <c r="J33" s="80" t="s">
        <v>168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169</v>
      </c>
      <c r="U33" s="80" t="s">
        <v>168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2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167</v>
      </c>
      <c r="J34" s="80" t="s">
        <v>168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169</v>
      </c>
      <c r="U34" s="80" t="s">
        <v>168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2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167</v>
      </c>
      <c r="J35" s="80" t="s">
        <v>168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169</v>
      </c>
      <c r="U35" s="80" t="s">
        <v>168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2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167</v>
      </c>
      <c r="J36" s="80" t="s">
        <v>168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169</v>
      </c>
      <c r="U36" s="80" t="s">
        <v>168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2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167</v>
      </c>
      <c r="J37" s="80" t="s">
        <v>168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169</v>
      </c>
      <c r="U37" s="80" t="s">
        <v>168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2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167</v>
      </c>
      <c r="J38" s="80" t="s">
        <v>168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169</v>
      </c>
      <c r="U38" s="80" t="s">
        <v>168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2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167</v>
      </c>
      <c r="J39" s="80" t="s">
        <v>168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169</v>
      </c>
      <c r="U39" s="80" t="s">
        <v>168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2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167</v>
      </c>
      <c r="J40" s="80" t="s">
        <v>168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169</v>
      </c>
      <c r="U40" s="80" t="s">
        <v>168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2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167</v>
      </c>
      <c r="J41" s="80" t="s">
        <v>168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169</v>
      </c>
      <c r="U41" s="80" t="s">
        <v>168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2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167</v>
      </c>
      <c r="J42" s="80" t="s">
        <v>168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169</v>
      </c>
      <c r="U42" s="80" t="s">
        <v>168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2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167</v>
      </c>
      <c r="J43" s="80" t="s">
        <v>168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169</v>
      </c>
      <c r="U43" s="80" t="s">
        <v>168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2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167</v>
      </c>
      <c r="J44" s="80" t="s">
        <v>168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169</v>
      </c>
      <c r="U44" s="80" t="s">
        <v>168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2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167</v>
      </c>
      <c r="J45" s="80" t="s">
        <v>168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169</v>
      </c>
      <c r="U45" s="80" t="s">
        <v>168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2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167</v>
      </c>
      <c r="J46" s="80" t="s">
        <v>168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169</v>
      </c>
      <c r="U46" s="80" t="s">
        <v>168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2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167</v>
      </c>
      <c r="J47" s="80" t="s">
        <v>168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169</v>
      </c>
      <c r="U47" s="80" t="s">
        <v>168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2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167</v>
      </c>
      <c r="J48" s="80" t="s">
        <v>168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169</v>
      </c>
      <c r="U48" s="80" t="s">
        <v>168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2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167</v>
      </c>
      <c r="J49" s="80" t="s">
        <v>168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169</v>
      </c>
      <c r="U49" s="80" t="s">
        <v>168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2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167</v>
      </c>
      <c r="J50" s="80" t="s">
        <v>168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169</v>
      </c>
      <c r="U50" s="80" t="s">
        <v>168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2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167</v>
      </c>
      <c r="J51" s="80" t="s">
        <v>168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169</v>
      </c>
      <c r="U51" s="80" t="s">
        <v>168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2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167</v>
      </c>
      <c r="J52" s="80" t="s">
        <v>168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169</v>
      </c>
      <c r="U52" s="80" t="s">
        <v>168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2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167</v>
      </c>
      <c r="J53" s="80" t="s">
        <v>168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169</v>
      </c>
      <c r="U53" s="80" t="s">
        <v>168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2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167</v>
      </c>
      <c r="J54" s="80" t="s">
        <v>168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169</v>
      </c>
      <c r="U54" s="80" t="s">
        <v>168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2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167</v>
      </c>
      <c r="J55" s="80" t="s">
        <v>168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169</v>
      </c>
      <c r="U55" s="80" t="s">
        <v>168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2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167</v>
      </c>
      <c r="J56" s="80" t="s">
        <v>168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169</v>
      </c>
      <c r="U56" s="80" t="s">
        <v>168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2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167</v>
      </c>
      <c r="J57" s="80" t="s">
        <v>168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169</v>
      </c>
      <c r="U57" s="80" t="s">
        <v>168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2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167</v>
      </c>
      <c r="J58" s="80" t="s">
        <v>168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169</v>
      </c>
      <c r="U58" s="80" t="s">
        <v>168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2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167</v>
      </c>
      <c r="J59" s="80" t="s">
        <v>168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169</v>
      </c>
      <c r="U59" s="80" t="s">
        <v>168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2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167</v>
      </c>
      <c r="J60" s="80" t="s">
        <v>168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169</v>
      </c>
      <c r="U60" s="80" t="s">
        <v>168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2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167</v>
      </c>
      <c r="J61" s="80" t="s">
        <v>168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169</v>
      </c>
      <c r="U61" s="80" t="s">
        <v>168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2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167</v>
      </c>
      <c r="J62" s="80" t="s">
        <v>168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169</v>
      </c>
      <c r="U62" s="80" t="s">
        <v>168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2">
      <c r="J63" s="76"/>
      <c r="T63" s="76"/>
      <c r="U63" s="76"/>
    </row>
    <row r="64" spans="1:25" x14ac:dyDescent="0.2">
      <c r="J64" s="76"/>
      <c r="T64" s="76"/>
      <c r="U64" s="76"/>
    </row>
    <row r="65" spans="10:21" x14ac:dyDescent="0.2">
      <c r="J65" s="76"/>
      <c r="T65" s="76"/>
      <c r="U65" s="76"/>
    </row>
    <row r="66" spans="10:21" x14ac:dyDescent="0.2">
      <c r="J66" s="76"/>
      <c r="T66" s="76"/>
      <c r="U66" s="76"/>
    </row>
    <row r="67" spans="10:21" x14ac:dyDescent="0.2">
      <c r="J67" s="76"/>
      <c r="T67" s="76"/>
      <c r="U67" s="76"/>
    </row>
    <row r="68" spans="10:21" x14ac:dyDescent="0.2">
      <c r="J68" s="76"/>
      <c r="T68" s="76"/>
      <c r="U68" s="76"/>
    </row>
    <row r="69" spans="10:21" x14ac:dyDescent="0.2">
      <c r="J69" s="76"/>
      <c r="T69" s="76"/>
      <c r="U69" s="76"/>
    </row>
    <row r="70" spans="10:21" x14ac:dyDescent="0.2">
      <c r="J70" s="76"/>
      <c r="T70" s="76"/>
      <c r="U70" s="76"/>
    </row>
    <row r="71" spans="10:21" x14ac:dyDescent="0.2">
      <c r="J71" s="76"/>
      <c r="T71" s="76"/>
      <c r="U71" s="76"/>
    </row>
    <row r="72" spans="10:21" x14ac:dyDescent="0.2">
      <c r="J72" s="76"/>
      <c r="T72" s="76"/>
      <c r="U72" s="76"/>
    </row>
    <row r="73" spans="10:21" x14ac:dyDescent="0.2">
      <c r="J73" s="76"/>
      <c r="T73" s="76"/>
      <c r="U73" s="76"/>
    </row>
    <row r="74" spans="10:21" x14ac:dyDescent="0.2">
      <c r="J74" s="76"/>
      <c r="T74" s="76"/>
      <c r="U74" s="76"/>
    </row>
    <row r="75" spans="10:21" x14ac:dyDescent="0.2">
      <c r="J75" s="76"/>
      <c r="T75" s="76"/>
      <c r="U75" s="76"/>
    </row>
    <row r="76" spans="10:21" x14ac:dyDescent="0.2">
      <c r="J76" s="76"/>
      <c r="T76" s="76"/>
      <c r="U76" s="76"/>
    </row>
    <row r="77" spans="10:21" x14ac:dyDescent="0.2">
      <c r="J77" s="76"/>
      <c r="T77" s="76"/>
      <c r="U77" s="76"/>
    </row>
    <row r="78" spans="10:21" x14ac:dyDescent="0.2">
      <c r="J78" s="76"/>
      <c r="T78" s="76"/>
      <c r="U78" s="76"/>
    </row>
    <row r="79" spans="10:21" x14ac:dyDescent="0.2">
      <c r="J79" s="76"/>
      <c r="T79" s="76"/>
      <c r="U79" s="76"/>
    </row>
    <row r="80" spans="10:21" x14ac:dyDescent="0.2">
      <c r="J80" s="76"/>
      <c r="T80" s="76"/>
      <c r="U80" s="76"/>
    </row>
    <row r="81" spans="10:21" x14ac:dyDescent="0.2">
      <c r="J81" s="76"/>
      <c r="T81" s="76"/>
      <c r="U81" s="76"/>
    </row>
    <row r="82" spans="10:21" x14ac:dyDescent="0.2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B24" sqref="B24"/>
    </sheetView>
  </sheetViews>
  <sheetFormatPr defaultRowHeight="12.5" x14ac:dyDescent="0.2"/>
  <cols>
    <col min="2" max="2" width="11.453125" style="207" customWidth="1"/>
    <col min="3" max="3" width="11.7265625" customWidth="1"/>
    <col min="4" max="4" width="17.1796875" style="207" customWidth="1"/>
    <col min="5" max="5" width="14.7265625" customWidth="1"/>
    <col min="6" max="6" width="47.7265625" customWidth="1"/>
  </cols>
  <sheetData>
    <row r="1" spans="1:6" x14ac:dyDescent="0.2">
      <c r="A1" s="95" t="s">
        <v>0</v>
      </c>
      <c r="B1" s="97" t="s">
        <v>65</v>
      </c>
      <c r="C1" s="97" t="s">
        <v>42</v>
      </c>
      <c r="D1" s="97" t="s">
        <v>66</v>
      </c>
      <c r="F1" s="95" t="s">
        <v>70</v>
      </c>
    </row>
    <row r="2" spans="1:6" x14ac:dyDescent="0.2">
      <c r="A2" s="184">
        <v>1</v>
      </c>
      <c r="B2" s="97" t="s">
        <v>80</v>
      </c>
      <c r="C2" s="185" t="s">
        <v>81</v>
      </c>
      <c r="D2" s="97" t="s">
        <v>103</v>
      </c>
      <c r="F2" s="95" t="s">
        <v>171</v>
      </c>
    </row>
    <row r="3" spans="1:6" x14ac:dyDescent="0.2">
      <c r="A3" s="95">
        <v>2</v>
      </c>
      <c r="B3" s="97" t="s">
        <v>82</v>
      </c>
      <c r="C3" s="185" t="s">
        <v>83</v>
      </c>
      <c r="D3" s="97"/>
    </row>
    <row r="4" spans="1:6" x14ac:dyDescent="0.2">
      <c r="A4" s="95">
        <v>3</v>
      </c>
      <c r="B4" s="97" t="s">
        <v>84</v>
      </c>
      <c r="C4" s="186" t="s">
        <v>85</v>
      </c>
    </row>
    <row r="5" spans="1:6" x14ac:dyDescent="0.2">
      <c r="A5" s="95">
        <v>4</v>
      </c>
      <c r="B5" s="97" t="s">
        <v>23</v>
      </c>
      <c r="C5" s="185" t="s">
        <v>86</v>
      </c>
    </row>
    <row r="6" spans="1:6" x14ac:dyDescent="0.2">
      <c r="A6" s="95">
        <v>5</v>
      </c>
      <c r="B6" s="97" t="s">
        <v>19</v>
      </c>
      <c r="C6" s="185" t="s">
        <v>87</v>
      </c>
    </row>
    <row r="7" spans="1:6" x14ac:dyDescent="0.2">
      <c r="A7" s="95">
        <v>6</v>
      </c>
      <c r="B7" s="97" t="s">
        <v>20</v>
      </c>
      <c r="C7" s="186" t="s">
        <v>88</v>
      </c>
    </row>
    <row r="8" spans="1:6" x14ac:dyDescent="0.2">
      <c r="A8" s="88"/>
      <c r="B8" s="97" t="s">
        <v>24</v>
      </c>
      <c r="C8" s="186" t="s">
        <v>89</v>
      </c>
    </row>
    <row r="9" spans="1:6" x14ac:dyDescent="0.2">
      <c r="A9" s="88"/>
      <c r="B9" s="97" t="s">
        <v>25</v>
      </c>
      <c r="C9" s="186" t="s">
        <v>90</v>
      </c>
    </row>
    <row r="10" spans="1:6" x14ac:dyDescent="0.2">
      <c r="A10" s="88"/>
      <c r="B10" s="97" t="s">
        <v>91</v>
      </c>
      <c r="C10" s="186" t="s">
        <v>92</v>
      </c>
    </row>
    <row r="11" spans="1:6" x14ac:dyDescent="0.2">
      <c r="B11" s="97" t="s">
        <v>93</v>
      </c>
      <c r="C11" s="95" t="s">
        <v>94</v>
      </c>
    </row>
    <row r="12" spans="1:6" x14ac:dyDescent="0.2">
      <c r="B12" s="97" t="s">
        <v>95</v>
      </c>
      <c r="C12" s="95" t="s">
        <v>96</v>
      </c>
    </row>
    <row r="13" spans="1:6" x14ac:dyDescent="0.2">
      <c r="B13" s="97" t="s">
        <v>97</v>
      </c>
      <c r="C13" s="95" t="s">
        <v>98</v>
      </c>
    </row>
    <row r="14" spans="1:6" x14ac:dyDescent="0.2">
      <c r="B14" s="97" t="s">
        <v>99</v>
      </c>
      <c r="C14" s="95" t="s">
        <v>100</v>
      </c>
    </row>
    <row r="15" spans="1:6" x14ac:dyDescent="0.2">
      <c r="B15" s="97" t="s">
        <v>101</v>
      </c>
      <c r="C15" s="95" t="s">
        <v>102</v>
      </c>
    </row>
    <row r="16" spans="1:6" x14ac:dyDescent="0.2">
      <c r="B16" s="97" t="s">
        <v>104</v>
      </c>
      <c r="C16" s="186" t="s">
        <v>105</v>
      </c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花山みつとし</cp:lastModifiedBy>
  <cp:lastPrinted>2022-10-13T02:45:14Z</cp:lastPrinted>
  <dcterms:created xsi:type="dcterms:W3CDTF">2006-04-12T05:12:10Z</dcterms:created>
  <dcterms:modified xsi:type="dcterms:W3CDTF">2023-07-10T21:19:14Z</dcterms:modified>
</cp:coreProperties>
</file>